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reese\Documents\Corp. Risk Mgmt\First Weekend Materials\"/>
    </mc:Choice>
  </mc:AlternateContent>
  <bookViews>
    <workbookView xWindow="480" yWindow="75" windowWidth="18195" windowHeight="11820" firstSheet="1" activeTab="1"/>
  </bookViews>
  <sheets>
    <sheet name="CB_DATA_" sheetId="4" state="veryHidden" r:id="rId1"/>
    <sheet name="Monte Carlo" sheetId="3" r:id="rId2"/>
  </sheets>
  <definedNames>
    <definedName name="CB_255b0cc807fa488e8b10526eeb497aa8" localSheetId="1" hidden="1">'Monte Carlo'!$C$3</definedName>
    <definedName name="CB_3a2564f4e1714ef7acc0ace25a267cc8" localSheetId="1" hidden="1">'Monte Carlo'!$B$17</definedName>
    <definedName name="CB_4433576334474400bda4f654f66d35c9" localSheetId="1" hidden="1">'Monte Carlo'!$B$14</definedName>
    <definedName name="CB_Block_00000000000000000000000000000000" localSheetId="1" hidden="1">"'7.0.0.0"</definedName>
    <definedName name="CB_Block_00000000000000000000000000000001" localSheetId="0" hidden="1">"'635024082937441018"</definedName>
    <definedName name="CB_Block_00000000000000000000000000000001" localSheetId="1" hidden="1">"'635024082937441018"</definedName>
    <definedName name="CB_Block_00000000000000000000000000000003" localSheetId="1" hidden="1">"'11.1.2926.0"</definedName>
    <definedName name="CB_BlockExt_00000000000000000000000000000003" localSheetId="1" hidden="1">"'11.1.2.2.000"</definedName>
    <definedName name="CB_c0229d1dfaf84af09c7c966c19d96442" localSheetId="1" hidden="1">'Monte Carlo'!$B$19</definedName>
    <definedName name="CB_c8d902b91cd54e00a09997c99d33954e" localSheetId="1" hidden="1">'Monte Carlo'!$B$2</definedName>
    <definedName name="CB_d98ec048c79a4102a1fffa17b4765414" localSheetId="1" hidden="1">'Monte Carlo'!$B$18</definedName>
    <definedName name="CB_f6e38e54747a4d1295f24ef1324eea6b" localSheetId="1" hidden="1">'Monte Carlo'!$C$5</definedName>
    <definedName name="CBCR_235f72d739cc40dd862fef3bac6b0961" localSheetId="1" hidden="1">'Monte Carlo'!$D$23</definedName>
    <definedName name="CBCR_8153a0b60b8145ccb081f0f3b69b4c8c" localSheetId="1" hidden="1">'Monte Carlo'!$C$23</definedName>
    <definedName name="CBCR_b01183a001174922a08fe1ebcda0010f" localSheetId="1" hidden="1">'Monte Carlo'!$B$25</definedName>
    <definedName name="CBCR_c8bad02339f44c758f84704051d000f5" localSheetId="1" hidden="1">'Monte Carlo'!$B$23</definedName>
    <definedName name="CBCR_f2986832ad7c4362858c7021f0153788" localSheetId="1" hidden="1">'Monte Carlo'!$D$25</definedName>
    <definedName name="CBWorkbookPriority" localSheetId="0" hidden="1">-1536960174</definedName>
    <definedName name="CBx_4caf8278c8434e23a5c0cfb51e541711" localSheetId="0" hidden="1">"'Monte Carlo'!$A$1"</definedName>
    <definedName name="CBx_564447439d5b40f3b93a6bfea136d325" localSheetId="0" hidden="1">"'CB_DATA_'!$A$1"</definedName>
    <definedName name="CBx_768cbba0ae044d8e85e90bbae26c431e" localSheetId="0" hidden="1">"'Sheet1'!$A$1"</definedName>
    <definedName name="CBx_Sheet_Guid" localSheetId="0" hidden="1">"'56444743-9d5b-40f3-b93a-6bfea136d325"</definedName>
    <definedName name="CBx_Sheet_Guid" localSheetId="1" hidden="1">"'4caf8278-c843-4e23-a5c0-cfb51e541711"</definedName>
    <definedName name="CBx_SheetRef" localSheetId="0" hidden="1">CB_DATA_!$A$14</definedName>
    <definedName name="CBx_SheetRef" localSheetId="1" hidden="1">CB_DATA_!$C$14</definedName>
    <definedName name="CBx_StorageType" localSheetId="0" hidden="1">2</definedName>
    <definedName name="CBx_StorageType" localSheetId="1" hidden="1">2</definedName>
  </definedNames>
  <calcPr calcId="162913"/>
</workbook>
</file>

<file path=xl/calcChain.xml><?xml version="1.0" encoding="utf-8"?>
<calcChain xmlns="http://schemas.openxmlformats.org/spreadsheetml/2006/main">
  <c r="B12" i="3" l="1"/>
  <c r="C11" i="4"/>
  <c r="A11" i="4"/>
  <c r="D5" i="3" l="1"/>
  <c r="E5" i="3" s="1"/>
  <c r="F5" i="3" s="1"/>
  <c r="G5" i="3" s="1"/>
  <c r="H5" i="3" s="1"/>
  <c r="I5" i="3" s="1"/>
  <c r="J5" i="3" s="1"/>
  <c r="K5" i="3" s="1"/>
  <c r="L5" i="3" s="1"/>
  <c r="M5" i="3" s="1"/>
  <c r="N5" i="3" s="1"/>
  <c r="O5" i="3" s="1"/>
  <c r="C4" i="3"/>
  <c r="D4" i="3" s="1"/>
  <c r="E4" i="3" s="1"/>
  <c r="F4" i="3" s="1"/>
  <c r="G4" i="3" s="1"/>
  <c r="H4" i="3" s="1"/>
  <c r="I4" i="3" s="1"/>
  <c r="J4" i="3" s="1"/>
  <c r="K4" i="3" s="1"/>
  <c r="L4" i="3" s="1"/>
  <c r="M4" i="3" s="1"/>
  <c r="N4" i="3" s="1"/>
  <c r="O4" i="3" s="1"/>
  <c r="D3" i="3" l="1"/>
  <c r="C6" i="3"/>
  <c r="D6" i="3" s="1"/>
  <c r="E6" i="3" s="1"/>
  <c r="F6" i="3" s="1"/>
  <c r="G6" i="3" s="1"/>
  <c r="H6" i="3" s="1"/>
  <c r="I6" i="3" s="1"/>
  <c r="J6" i="3" s="1"/>
  <c r="K6" i="3" s="1"/>
  <c r="L6" i="3" s="1"/>
  <c r="M6" i="3" s="1"/>
  <c r="N6" i="3" s="1"/>
  <c r="E3" i="3"/>
  <c r="D7" i="3" l="1"/>
  <c r="D8" i="3" s="1"/>
  <c r="D9" i="3" s="1"/>
  <c r="D10" i="3" s="1"/>
  <c r="D12" i="3" s="1"/>
  <c r="C7" i="3"/>
  <c r="E7" i="3"/>
  <c r="F3" i="3"/>
  <c r="C8" i="3"/>
  <c r="C9" i="3" s="1"/>
  <c r="C10" i="3" s="1"/>
  <c r="C12" i="3" s="1"/>
  <c r="E8" i="3" l="1"/>
  <c r="E9" i="3" s="1"/>
  <c r="E10" i="3" s="1"/>
  <c r="E12" i="3" s="1"/>
  <c r="G3" i="3"/>
  <c r="F7" i="3"/>
  <c r="F8" i="3" l="1"/>
  <c r="F9" i="3" s="1"/>
  <c r="F10" i="3" s="1"/>
  <c r="F12" i="3" s="1"/>
  <c r="G7" i="3"/>
  <c r="H3" i="3"/>
  <c r="I3" i="3" l="1"/>
  <c r="H7" i="3"/>
  <c r="G8" i="3"/>
  <c r="G9" i="3" s="1"/>
  <c r="G10" i="3" s="1"/>
  <c r="G12" i="3" s="1"/>
  <c r="H8" i="3" l="1"/>
  <c r="H9" i="3" s="1"/>
  <c r="H10" i="3" s="1"/>
  <c r="H12" i="3" s="1"/>
  <c r="I7" i="3"/>
  <c r="J3" i="3"/>
  <c r="K3" i="3" l="1"/>
  <c r="J7" i="3"/>
  <c r="I8" i="3"/>
  <c r="I9" i="3" s="1"/>
  <c r="I10" i="3" s="1"/>
  <c r="I12" i="3" s="1"/>
  <c r="J8" i="3" l="1"/>
  <c r="J9" i="3" s="1"/>
  <c r="J10" i="3" s="1"/>
  <c r="J12" i="3" s="1"/>
  <c r="K7" i="3"/>
  <c r="L3" i="3"/>
  <c r="K8" i="3" l="1"/>
  <c r="K9" i="3" s="1"/>
  <c r="K10" i="3" s="1"/>
  <c r="K12" i="3" s="1"/>
  <c r="M3" i="3"/>
  <c r="L7" i="3"/>
  <c r="L8" i="3" l="1"/>
  <c r="L9" i="3" s="1"/>
  <c r="L10" i="3" s="1"/>
  <c r="L12" i="3" s="1"/>
  <c r="M7" i="3"/>
  <c r="N3" i="3"/>
  <c r="N7" i="3" l="1"/>
  <c r="O3" i="3"/>
  <c r="O7" i="3" s="1"/>
  <c r="O8" i="3" s="1"/>
  <c r="O9" i="3" s="1"/>
  <c r="O10" i="3" s="1"/>
  <c r="N11" i="3" s="1"/>
  <c r="N8" i="3"/>
  <c r="N9" i="3" s="1"/>
  <c r="N10" i="3" s="1"/>
  <c r="M8" i="3"/>
  <c r="M9" i="3" s="1"/>
  <c r="M10" i="3" s="1"/>
  <c r="M12" i="3" s="1"/>
  <c r="N12" i="3" l="1"/>
  <c r="B18" i="3" s="1"/>
  <c r="B19" i="3"/>
</calcChain>
</file>

<file path=xl/sharedStrings.xml><?xml version="1.0" encoding="utf-8"?>
<sst xmlns="http://schemas.openxmlformats.org/spreadsheetml/2006/main" count="52" uniqueCount="44">
  <si>
    <t>Sales</t>
  </si>
  <si>
    <t>Expect</t>
  </si>
  <si>
    <t>Optim</t>
  </si>
  <si>
    <t>Tax Rate</t>
  </si>
  <si>
    <t>NPV</t>
  </si>
  <si>
    <t>EBIT</t>
  </si>
  <si>
    <t>NI</t>
  </si>
  <si>
    <t>Crystal Ball Data</t>
  </si>
  <si>
    <t>Workbook Variables</t>
  </si>
  <si>
    <t>Last Var Column</t>
  </si>
  <si>
    <t xml:space="preserve">    Name:</t>
  </si>
  <si>
    <t xml:space="preserve">    Value:</t>
  </si>
  <si>
    <t>Worksheet Data</t>
  </si>
  <si>
    <t>Last Data Column Used</t>
  </si>
  <si>
    <t>Sheet Ref</t>
  </si>
  <si>
    <t>Sheet Guid</t>
  </si>
  <si>
    <t>Deleted sheet count</t>
  </si>
  <si>
    <t>Last row used</t>
  </si>
  <si>
    <t>Data blocks</t>
  </si>
  <si>
    <t>56444743-9d5b-40f3-b93a-6bfea136d325</t>
  </si>
  <si>
    <t>CB_Block_0</t>
  </si>
  <si>
    <t>㜸〱敤㕣㔹㙣㈴㐷ㄹ㥥㙡㑦㡦愷挷昶摡㔹㙦㡥つ㈱㌱〹㈱㄰㉦捥㝡㤳㈵〴㔸㡣㡦散㠵㜷敤慣扤ㅢ㄰愰搹昶㑣昵扡戳搳摤㑥㜷㡦㜷ㅤ㈲㈵㠲㠴㐳㕣㔲㌸㐴㐸㌸ㄴ㈱〴㉦ㅣ㉦摣㍣㠰㤰㐰㈸㐸㍣挰〳ㄲて〱㈱㜸〰愱㤵㜸挹〳ㄲ㝣㕦㜵昷㑣捦㡣愷敤㑣ㄲ㜰㤰㙢㌳扦慢敢敡慡晡捦晡晦敡攴㐴㉥㤷晢㌷ㄲ晦㌲攵㤹戹㘱㘹㈳〸愵㌳㌱敢搵㙡戲ㄲ摡㥥ㅢ㑣㑣晢扥戹㌱㙦〷㘱ㅦㅡㄴ捡㌶敡〳扤ㅣ搸て挹㘲㜹㕤晡〱ㅡ改戹㕣戱㘸㘸愸攷㈰晣㡤㈴て〶㝢つ收〱㤶㘷㘷ㄶ㔶ㅥ挰愸㑢愱攷换〳㘳攷愲扥㐷㈶㈷㈷㈶㈷づ摤㜳攸㑤ㄳ〷て㡣捤搶㙢㘱摤㤷㐷㕣㔹て㝤戳㜶㘰㙣戱扥㔲戳㉢敦㤴ㅢ换摥㐵改ㅥ㤱㉢〷敦㕣㌱敦㝡昳攴㕤㠷て㕢昷摣昳收㐱扣㍡㜷㝡㜶㘶搱㤷㔶昰ㄲ㡤愹㜳捡㜷捤挹㡡捤戵㐹改摢敥㠵㠹搹ㄹ晣㤷㥡㍦㥥敥㥥㔸㕡㤵㌲攴慢愵㉦摤㡡っっ㜴ㅣ㜰愶㠳愰敥慣㜱昳っ攷㈸㤶㕡㌱㠳㔰㜷㘶㘵慤㘶㌸挹愸㐵㘷〱㝢㔷㌳㌷〶㥤㈵改〶㜶㘸慦摢攱㐶挱㔹挶㐰搵㈱攷㙣㈰捦㤸敥〵㜹摡㜴愴敥ㅣ慢摢搵㝣㤴㜲㝤户㈵㐳愴㈷愶㤶㍦㌱ㅤ㌸戳慢愶慦㘶ㄴ㜰㘳㌲摡ㅥ昵㉢慤㙤㙦改㍥㉥愷慥摥挰㌱㙦敤摥づ㌵攷㑣扦搱㜲扣㝢换㜸昱慤㌳戸愳㝢晢搴ㅥ戵昶㜹㐳昷㍥㙡㉢㕢㕢㡢㠱㤸扥搵㡥㘲㌱㐶㠱愰㥦愰㐸㐰〴ㅡ㈵㠲〱㠲㐱〰㤱晦㈷戸㈴摤㤱㔵㕡搹搴捡㉢㕡戹愲㤵慢㕡㔹㙡㘵㑢㉢㕦搰捡慢㕡搹搶捡て㘸攵㡢㘸㤳愴㘲㝦扦ㄶ愷㥦㍤晤昵㥦昴晦晤㕢㈷㥦㤸㍡昵戸㜶摤㕤捦て敥㐱愳晢攲㐹捤昹收㈵㤰㕡㤳㡡て㑤ㅣ攴扦慤戹〲㑣㘱ㅤ戶敥戶㈶㈷慢㠷て㥡㜷㥡㍡㤷㤵㠱晣ㄶ㐲ㄹ㐱摢㐱敢㝥摢慤㝡㤷ㄴ敥㙥㤸㌱〳搹摣戸昱戸㙥挶慢扢搵攰㔵㥢㔷㉥㠵㘶㈸慦㙦慦㙢づ搲搱㙤〹㙣㈵〳昵扥ㅢ摢扢㥤㌳㙢㜵㌹㝤搹㡥慡㕦摤㔶敤㉣晡摥㑡昷摡愳扥㝣戰㔱摢㌱愳㘹〸戵㜵㌵㜶挷㉡愳慡㘸㕥㘳戳慢㕥㈰㕤㌵扤㜱㘷搱慥㕣㤴晥㤲愴㐸㤴㔵戵搴慢㔹ㄵ㜳晤昸㠲㡢㠵㠲㕢慢㌷愷㑢慤㝢㉦㠷㘰㘶㔹挵㝣搷愴ㅦ㙥㉣㥢㉢㌵㜹㑤㑢㤳攸㥤愸搸摦㔲㝣搴慢搴㠳㔹捦つ㝤慦搶㕡㌳㕤㕤㌷㈱㘹慡愷扣慡捣攷㜳㑡㈸㐰攰昶昵〹㤱扢扤㍢㉦㈸㐴愴㔰㑣㐶扥慥㤵散㈶捥㘰㜵㔸㐵㑤㤲㈶戵搷㙥㌱ㄸ攷慢㘴㑣〶〷愶搶㐴晤挱㤷扥㝥㡢㘱ㅢ㤸㝢㜹ㅢ㙢摡㘸扣晡㝢搷愵ㅢㅥ㌷摤㙡㑤晡㤹摡㑦㜰㐶挶㌰㠰㝥〵〲愱敢敥㔱搵㠹换㘲㐳扦㘴㔷挳搵挲慡戴㉦慣㠶㈸㠳㠶㉣ㄶ戹戵ㅤ挹戸ち㐵挶㕥㠲㔱㠰㔲㈹㔷搸挷㐶㠵ㄲ㔲㑥愷㜴捡攰攵ㄶ㐱捥㝥㉤扣㍣㘸ㅤ戵㙢愱㡣㠴昲戰〵㡣㐴㕡㑤愱㙦㠸㈴敡㥢㤵㐸㘱散戳㘶㐱愵愶敤㠶ㅢ㑤扥敤攰㤲㠸㠸㜶㘵挱㡥㤳〵ㄴ〵慤昲㈰㠳搷㐰㌴㙤搲㈰扢㜱㡡㠸挸〶ㄹ㥡ㅤ㈳户ㄲㄹ摢㘷挸〸戴㑦ㄳ㈱㕢ㅦ散㉥㈳㐸散㥤㐴捡㑥㕤昹㜱㔷㥡㙤㘶换㐷搲散㙡㙣㥣㜱つ挱戵〴搷ㄱ散〷㄰㝦㠱㠴愳㤴㐳扥㌵ㄹ慦挲戳㜱〳挱慢〱㈰㥦っ捡㥣㔸㔴搱㠶摡㡥ㅤ挹㜶㐳戰㤳㤵㔱ㅣ㠹㈲㕡挶つ㍢㜳挸㔱㠸㡥慤捥㥤愱㙢昳㑡挷扥慥㍢㙤愶㤷㐳㡡捣㘸㥡㕥敢ㄶ㑤搳ㅢ挱愶㍤敡慤㥢搰搵ㄸ㈳㜸つ㐰挹戸㤹㄰捡㠵〶敦昶㉣㝡㥡㤴慦〸戳㈸㌲㠶㝡㔴昰㌱㈱昳〸㤰㈱攴㍡㡥㉦扢㌶㌴捤挱㜱敢ㄵ㙦㐳ㅦ攸捥摦㌱搲摢昴收慥摥愱扦攸〵㕡搱户㠰扤挴ㅦ扡敡㤸㕢㔱㙤扣㡥攰㌶㠰㌶ㅤ挳搳昷ぢ昵ㄴ㈸戳搸㐹㘱㙥㉦扤㉥捡捡㕤摥㔸㤳㑡〳つ㕡换愶㝦㐱㠶昰㘰㥣㤸㠳㉤散昹扥慣攱㔰㕢㔵〵㍣扦㕣摢㕡ㄸㅣ昵㍤㠷攵扢㌶㜲昰㡡㔰っ昹扣搶㤷㙢戳㤱㌳㙣捤㤴捦㈹㐵㌹搴挱㜷㜶ㄷㄲ愹㑥慤攴挵㝥搹攷换㕤㐹搲㠳㈴㜹〳戶搵戸ㅤ〰㔲㐲晣慥慢㐴㌹挰㘶㙦㔴捤㕡㉤㔶㝡昸㌲㑥㈷㙤㍥挴づ㌹㌲㄰㌹㙣㘷攰㍦〸㠶㥣㈵摢㘹〸㡢〱㘷㔱晡ㄵ昸ㄶ散㥡㉣㐵㙥㔹㡡㥡㕤㔹昱ち㤱ㄵ㝤㝤ㅤ攷改っ晦㥡愲㤳㌶㈹㤱挹敤㤹㤵ㄹ㘷昱㈶㔱搱つ㐹愱㤲攱ㅡ㙡㐸㈰㔲ㅥ摢敥㡡㤸ㅥ㐴捣ㅤ搸㌸攳㈰挱㈴挱㈱〰晤搷㤰㌴摢摤㜸㠶挳晡搷改搲㉥㤷㜳㐵愲㐱戹〸㥦敤㉡慣づ昳㌵㙦㈲戸ㅢ愰捤晣愱〳㌲㠳㄰ㄵ捡㔳㠴愸挲ㄸ搶㌹㕢㕥㈲つ散戱㄰㔸㥡慤〷愱攷㌰戲㌴㘴捤㜹愷扤㜰捥づ搶㄰㠹ㅡ戵攲捣晤慢搲〵㜵昹戰㝤摡捡扣戵㌵㔹㌵慣㈵慦づ搱㜶㘲㙥㈷ㅣ捣戱ㅤ戰㈵搵搹㕣ㄳ㐸扤㥤㡦㌱㠴挰㑥㉢㝦㉢扤戱摢昲㝥昳搰㌷摣摣搱㘵㍢慣挹〱㉢㘲㍡收㡢ㄶ㜶ㄱ㤱㠳㙡扦戵扣敡㑢㌹㌷㘴ㅤ昳敤㙡捤㜶㈵㤱〱ㅢ㤳挱扡㜹㜹〱㔱㠲㐵㡦㌱㐰捦ㅤ戲㤶㝤搳つ搶㑣〶ㄴ㌷昶戶㍣愹戰㠸㙥捤搸㙥㠰搷㈸㉣㌲㍦㙣㉤慤㝡㤷㄰戱慤㍢敥㌱㜳㉤搸ㄱ㔸㈱搱㐷㐹愱㐶㘸㐲搳㐴㔱㉢昶㡡ㅦㅥ挸㜳㌹昲㕥㥥㐰攱㉡愷搳㘷㥥愱扤㘹搷挷㌱ㅡ摡改㥣搳㈰愲㐷㡤挲扥㑣㈹㑣㑥㌵敥㘱㥦户〰㥣㍣㜶昶㐴㌳㌲昷愲㘲搶㍡扤晣ㄹ㌲㕥㤱㐵㈳㄰㐲ㅦ摤㥥㠸㔴㔸㐶捡〱〷〲攳㝣㙡㈷扦㤲愵摡㤰晡昶㌴戳㐷ㄱ㐹ㅡ戴收捤ㄵ㔹㐳㍣摡㌱挳㍤搱〳捤㔸挷慣〵㜱摤慣攷㌸㈶㐹㡢㘴戹㔴㌱㐹挱搳昵搰㍢㘵扢㠶〵愰攸㉦㉥㌲㉦愳挸扣慣㡡〶慤㌳っつ慡㍣挷昲㉥㤸扥ㅤ慥㍡㜶愵挸〷㠶敦㜶〴㑤㠲挹㈹㜹㤳㤴挸㡣戱㌶㙢晥㉣㑣戶㘰〲攸㥥㠰ㅣ攵搶ㄱ晤愰㕣㑤ㄴ昰㑦昴攸㔸㠲㠰㔱㥥㔲攳㙤ㄸ㑤㔷户㈳㈰㜲㔴扡㤲摣挱戸昲〸㑡㈲㈱㐴慣㘷㤰〸扣㠲㈹㈱㑦ㄷ㜷挱㍡敢摡㈱戰㐷㡣ㅤ戵挳戹〰㈸〷㐰㔶ㅤ㙦慦㔷㔸㑤㜵ㅡ㙦㘸㠵㥢㍡慢㕡搴挴㡤㥤昵㘹扤昱摡㑤慡㈳㡤㤲㔲㈴㕢㌵㔲㥡㘵㤳㌹敥㈴㔵㈳㤴攲㑥戴㡤挸㜲㥢㌶昷㥤㔲攴㐵㈸㈶㐵㌳㌹攳敤㡡㔰㄰攸㡤㜵ㄴ㝤昶搹攴㤱㡡搸搰〶㈸㔱㑦㐵㘵㐳㜱㐸昰〴慥㥤㔴㘵㈹㝥〲㝦敦㠹戳ぢ昵戰愵挶扣㍣ㅡ搷㑣搷㙡ぢ㉥慣㠴㡡改㔷㜷〸㑢㘳㙤㤱㠶㔱摣搹慢昶㡦戶㌷挵㠸㌱ㅢ㌲㉣㤲攱〷〶ㅢ㠲戹㔲ㄱ㔵㕡㘷㐳摣敡㐶㜱㤱㑦愷愴改㉡っ㉣㠵搵㌹戹慥捣戰愶㈵㍦慡㍡㌴㑥㡢㑡㡥ㅡ搶昴㑡〰㤵ㅥ㔲㡥挷㌹挵攰㠶㜵㠶㙥㈹㕣㘲㠰搸㡤㜳㡢㤵㄰愱摤挶〰㍣ㄹ散ㅣ散㘰㐷愲搰〹慤㌳㑡搰㐲〶攱戶㉥㠲扣搳㈳㐶㈱㐸㉤㤵晥㌱㈵扥昰㈴搳㌷愶㜲㐹㈶㘶㈲㠶扢㌲慣〷㈰㌷ㅤ㤹㈴ㄷ㡤㈶〱昳㐸戲㈹愱㌵㤸㤴搱挴ㄸ愲挹攷㠷戸挵挳㔸搶㌰搹愶㠶㝢㙥愱つ㙤㕡摢搸㘳㥤㜰㉢戵㝡㔵㉡㔵㥣挸㙡愵㤱㜷〴扥搴ㄵ挰㠸㥢㌲昶㈵摥㤴ㄳ㌸㑡㜱挹㐴㔲敦㜶户㌱㠵敥㑡挸㘱㡣㐸昵㌱〰㤹攱㤶㔳〱戱㡥㝢ち戴て昷㌶㉦㌰愸换㜳㄰㘹ㅤ㐵㤴㘵昳戸㡦搷㠸㈲㉢㙥㑢㌵㥢昷收㍤摡散愹愲攳㜶㔴戴㈳㜰㠴㜵㐶〲慦㔰㠰㌱搲㈳㜷㜰㤰摣㤵㌸扡㝢攵ㄱ昵㤸扢〲㔴㈸っ〸挶㜸㜹ち捡㘱㔷挱㐸㌴戸戵愶搵㉤ㄸ晤愵攵㙤㑣〳〸㠶㠱㘹搰愲㘵㘴攰捣㈲扦戵㠱㜳ㄳ㕡㘵㐴㐸搳挱㔴挶㈸㐷攱戰〷搲挰㑤㍣㐸㉦㝢㔰㐲攱㍥㜵㌱㉣戹㥢㌸敥攰〸攴昹搷戴ㄵ㉥㥡㈱慥扦戸晢摢㡡愷慢㔵㥡扢昰捦敤〸慣攲敡㐶㘴㡥敥㙢扢㤴愵搶㐴晢敥㤶戶㡡昸戲攰愱戹㠹攳㘶㔸㔹㕤ち㌷愲㡢㕢扤㤲㠴晥㘳昸㈳㌶㝤㍢㙤收扣换㡢愸敢摣晢搲㐵搷扢攴慡㜹改〱㙦晤㠱㐲㜰㠵戲㥦㤳㉣攵晥㡤㝦㉡㘹㌹晤㐷ㄸ㜱㍢搳收〰㑤〷〹挷㔱㈹㤲〶㘳挸㘷搰〹㙣昷挶慤〱搲挹扥㌶㍡㔱㠲㘰㤷㔰摣ぢ㉦ㄹ愱㠸ㅦ〲慤㈴㤶攸㐸㡥㍤晦ㅡ㔸㕦晣〰㈵㐴㌸㥥㘳㌱愲扦〶戹っ搴㈹㐱ㅥ㕦昱攰㠵㤰晦ㅦ㉣㈵摣扣㈹㍢晤ㄷ㤸㔹㝣扦ㅤ㐵㌷ㄲ㐵摦敢㐰㤱攰㌵㄰挵扦㈷㤱㐹㤲捥昰散ぢち㠴㜳㑤扢〷搰㤷晤挲敦晦昰〰㍡ㅦㄳ㠷戲搱㄰㙡扢ㄵ捦つㄳ愱慦挳㐴㘰昰㕥㤹〸愷㤰ㄱ㡣攲㐷㈶㐲散〳㔹㐰挱搶㈶〲㘳㝢ㄹ㠶㘰㉡搴㥡㜲㙢昰〴㜶㡤㐳晦搸㜱㕣扣㤵〱攲昹㔰㕡挱㉣㍣㔲搷㜶ㄶ㉦㥡扥改散㔷攵挷㝣〹㘵收㉦攳㈶户敡挲ㅥ搷㙦㕡愳㍡㙤攲慢㐸扣散扢晥㤴敤摤㕦〷愶愲ㄴ戹敦㐵㔱ㄴ㕥㠴愷㐴昰摣㤰㝢晦扥㙦ㅥ晢攳㐳㡦㑤昱戶㕡㑣慢晡敤挸昷ㄲ戲愷㍤㠱愰㙥敡愲挸搵晣㌰攷ㄴ㍥㔱戲搷㙡㜲挶昴㤵ㄵㄴㄸ㑥㤲㡤〸㉦㐵㤸ㄱ昱敤〴ㄳㄳ昷ㅥ㈲ㄳ㜳愲捤摤愹㍥㙣㔲㉥挲㠹搴挴㤵㑦㉦〹ㅢ㡡慥㡡慣㐷㙢㔳晦㌶㔴搱ぢ㥣㐸慢㤵挸㔳㈷㤳㄰摦㙡搷㜵㠷愹敢愲㠳っ挳晥㠹㤴㐲晣㠱ㄴ㤲㍥挸昰㐲㠰㤲㔲㘷㤰搱敦〰挸㠸慣戵㠷㜸改て搸ㄵ〲戲㜱改慦挷㡦㔸戰㡢挰㘲攲㡢敦昵㐴㑢㕢㌴㔱㑤っ搵㉡㥢㘶〹ㄹ㜵㜸㘱挱㘴㔲扡㡣㑣㤲昴㐳挸㙤摢ㅤ挵㤷っ㌹㔱攰㉤㘲㙣摤愱慦慤攴摣敢搶㜱昳〳㝡愶愰ㄴ㠶扢㤷挵㌸㤰慡ㄸ㕤搴戴ㄴㄵㄱづ㐷搹㐶愷㠱戸ち㍡换摤㡦㔳㈹㠲㝦晣㔲㠸昵攳捤愱慦㙥慦愱㡥㜳晢戱㐰晥㘰㝦摤㤸挱搸㜸㉢㌹〶ㄲ㜶㕢慤㡡搱昵昰戳攸挲㐵攷㠴搱捣慡㘷㜱ㄸ㝦ㄲ捥敡搳㍡昴㍦愳搷㡡戳捥戱㌷挳搸㉤晡晦㕤㈸搸㔲晦ぢ挶摥ㄴ㈲摦ㅤ㘷昸愰㌳㝥戲㘵挸㠶㍢〲捦㌶㠲㌷敡㘰㙣愸㉣㐳摥㔱㙥〹ㅦ慦㐶搵㑡㠲挳敦㤵㙦扦ㅡ搱攸㑢摢㜶愰慢〰㘴㙣㐸晦ㅡ㐴㔰搷晥慤㜲㉢㌹摤ㄶ摥㠳㡥晢㑥搹ㄵ摦ぢ㍣㉢ㅣ㕢㐲搰㜷㡣摦㥥㔹戰㜹愶挵㔷摢㠵摡㉤搸㠹挱昷愱捦改〵〸散搳㌲㝣愹㘲㤱㡣㉣㙣㉦㤲挱敦㤰㐶㔲攱㈵㙡㠷攰㉡敢扥扡㔹挳愷慢ぢ昰㜵㠶㉣摡ㄱ捡㉥昲㌸户摦搰攰搶攱㡥搶㍢攱て㤲戵〹〴挷搴ㄲ摥昳㍥敥㙢晢ㅥ戴戶㡤搷ㄶ戰㘵㙦㍥户㤲晥っ㜰扡扤户戴㤲っ摦挹㉦㤲㑢㐶㤹㄰㤷昶愷昰㜷晢づ㕡㡥㌶ち㍡㡦㍦攸愶㈳㙣扣〶昷搹㌶愲摦攷搱㔵㑣ㄳ攰㘷㤸㜱㠶て㠲㕥㍥戲愲昸ㄲ㤶㐵〶㐰㍥㔷愸〰㜴愷敡愷㌷愳敡㤱㤳散㠹㈴㜸挶㈰㌹㤶挴㔳㘸挸敤㡡㤶つ㤶攰戲㠵㍡㑢㈰㙦㈴㍤㤰捦〹㥥㈵搴㐴㍥㡦づ㡤㠹搸㈸敤㍥㤱捦㙤㌶ㄱ㐱㉢㐰㉤㌴㍤晥㐸愲㐵㡣ㅡ慡つ㠷挰㈵昰〰㐶ㄲ㘵㌲㑣昹㐸愱㔳㠸㘲っ㍦㈰㡡㤰㝥ㄳ晦㝤㙥敡搷捦㌲晤㝤㑡㈸㠹㠸慡搶㔵㔰㈲慡㔵㝣㉡扤ちㅦ愵摤㔷昱㠹捤㔶㌱㐲㘱挹㤹ㄸ㈱挰㔰㥦㈸攳㡦㕡㔵ㅤㄹ㙥㈸㝦攲㍣〱㝥㉤戳ㄸ㌱㔱愲晡㕥㐲〶㝤戹昳慡搵㘵㘴㤲扥㍡㌷㈲攳㉢ㅦ㘵㈸昱㐶㈴㥤㍡㠵挸㉢㕢㠸搴㘳搱㠹摤戱㍢㐲㐸㘰㐹晣㙣戶慢㙣㉦昴ㄸ敡ㄷㅦ㑥㄰㜳晣㜸昲〹㤵ㄶ〷㥦㐰ㄸ㤱㘹㑡㐲攲㐶㡡て㈵㡤扦昳摤愶敦ㄴㄵ㐸愰㥥愸㌱〹㑥㌵㝥㍣㘹㝣〸㥦㘷愹㌶㌹㕥㈵㘰㝡㉥㘹㑣挲㔴㡤ㅦ㑢ㅡ晦敤搰晥㐶攳㠴づ愳㤱㜵ㄲ㐹㠶搱慢㡥〱愹㑦戵㠷搱㕣户愸㐸〷慣愸㤸㈲㔴挵㤰㙢㑡㤵づ攲㔶㠸㡦㡦愵攷㜱挹〹㜷㐱㈰㙤愳晦㘷挲〹㕣㝥㥡㌳㐳ㄳ摦㐲慦㈳敡散ㅢ敡㠹㥤ぢ搶㠲㡦㠲㝥敢㐴㠰挳㔵㜵㐷㤱〸散㠲㝣戴扦㕢㜸攷㌳㙣挸收㝥㈴搱㌲㡤㤷㐹㝡搳㈲㉡挲㤲ㄷㅦ㐸㌰㥢㝢戴㐹㌳挶㈳㐰づ挴㈴㈰㌳挶愳㠰㔱㐴㘶ㅦぢ㐶挸晦㡡戹㍦挰㡡てㄲ㍣〶㔰ㄲ㘴㜶搲㐱攱㜱㠰攱攴晦㔸㌱戶慥ㅣ㈷㥡㜸㈸㜹㔹㥡㡣㡣て戳挳㐷〰晡攰挷ㄵ㌱ㄱ㤶㡣㡦愲㈴晤㔲ちづ昵搲㡦戱攲攳〴㥦〰㈸改㥣散戶㜷㡤㙢敡㔱㠵㝤ㄲ㕤挵愳〴昸ㄹ㥦㡡㌳㝣搰戹て㙦敤㙥㌴昳㑣㥣㝣攱㡦㤸㘷换愷晣昷攲搳晣つ㉥扡て晦㘷ㄲ㕤㔹昸㜹敤㉤扤㡤㐵㈶愰㜱慥㝥㙢搸散ㄷ㌱づ搷搵っ愵㜰㐴㉡㤵愲㔶㄰挴㌷ㄷ㉣㍣扣㠱㙦㌹愲㉡㠴㈰つ愸ち㌷慥㤸㐲㠱昱㘹㌶㈵㡥㠹㈷攳㌳㝣㈲㙡搵㈶㝥㌶捥昰㐱㄰慦慡晢〳㜱昷攴㠵挴戵慡戰摢㕥㐸晣慢㡡搵昴ぢ㥦攴㘰ち㔹挸戴㙡㈵㈲㑤搱搰㔳挸っ昵つ㜳㙥昷攳愷㕤ㄶ㤵昳搵昳攷㥦ㅦ捥㡦㕤㥦㝦搷㍢〶㥦㝣敥㔷㝦㝡攲户敦㍤昲搷㝦㍤晤昴㙦晦晣挴戳晦晡昱捡㤱㕦㍣昳捣捦㑦㝥昹搹㍦敤戵扥愲㝤昷昹昹慦㍣㍣㜹昱攱〷慤戳户ㅦ㝢昸摤て摣㌷戹㜸搵㜸㕦㕦㝦晦㙤愳扦扣敥昵㈳㡦㍥昸㝤昱搳摦㕦敢ち戵㕣扣愰㜵ㅡ㕣戶㥡挶ㄷ㤱挱㌴㌸攳㤷㜵ㅡ㕣慥摡愸㤵㜸愳㘶㔰㔰㠴㜳㠳ㄳ㔰ㄵ㘶㙢挵挰㝦〰搸㉥戳㔵</t>
  </si>
  <si>
    <t>Decisioneering:7.0.0.0</t>
  </si>
  <si>
    <t>CB_Block_7.0.0.0:1</t>
  </si>
  <si>
    <t>Init. Cost</t>
  </si>
  <si>
    <t>V Costs</t>
  </si>
  <si>
    <t>F Costs</t>
  </si>
  <si>
    <t>Depr</t>
  </si>
  <si>
    <t>Taxes</t>
  </si>
  <si>
    <t>CF Oper</t>
  </si>
  <si>
    <t>Net CF</t>
  </si>
  <si>
    <t>Cost Cap</t>
  </si>
  <si>
    <t>of sales</t>
  </si>
  <si>
    <t>Variable</t>
  </si>
  <si>
    <t>Investment</t>
  </si>
  <si>
    <t>Pessim</t>
  </si>
  <si>
    <t>4caf8278-c843-4e23-a5c0-cfb51e541711</t>
  </si>
  <si>
    <t>㜸〱敤㕣㕢㙣ㅣ㔷ㄹ摥㌳摥㔹敦慣敤搸㡤搳㑢㑡㘹つ愵㉤搴挱㡤搳㠶㔲㈰〴㕦敡㈴挵㠹摤搸㐹㐱㠰㌶攳摤㌳昱㈴㍢㌳敥捣慣ㄳ㤷㑡慤愰攵㈲㙥ㄲ㌷㔱㈸ㄷ㔵愸ㄲ㍣㜰㜹㈹攵昲㠲㠴〴㐲㐵攲㠱㍥㈰昱㔰㄰〲㈴㄰㡡挴ぢて㐸昰㝤㘷㘶㜶㘷㜷扤㘳㜷摢㠲㡢㝣搲晤㝤收摣收㥣昳㕦捦晦㥦㘹㑥攴㜲戹㝦㈳昱㉦㔳㥥㤹ㅢ㤶㌶㠲㔰㍡ㄳ㌳㕥慤㈶㉢愱敤戹挱挴㤴敦㥢ㅢ昳㜶㄰昶愱㐱愱㙣愳㍥搰换㠱晤㤰㉣㤶搷愵ㅦ愰㤱㥥换ㄵ㡢㠶㠶㝡づ挲摦㐸昲㘰戰搷㘰ㅥ㘰㜹㘶㝡㘱攵〲㐶㕤ち㍤㕦ㅥㄸ㍢ㅢ昵㍤㌲㌹㌹㌱㌹㜱攸㥥㐳㙦㤹㌸㜸㘰㙣愶㕥ぢ敢扥㍣攲捡㝡攸㥢戵〳㘳㡢昵㤵㥡㕤㜹户摣㔸昶㉥㑡昷㠸㕣㌹㜸攷㡡㜹搷㕢㈷敦㍡㝣搸扡攷㥥户づ攲搵戹㔳㌳搳㡢扥戴㠲㤷㘹㑣㥤㔳扥㙢㔶㔶㙣慥㑤㑡摦㜶捦㑦捣㑣攳扦搴晣昱㜴昷挴搲慡㤴㈱㕦㉤㝤改㔶㘴㘰愰攳㠰㌳ㄵ〴㜵㘷㡤㥢㘷㌸㜳㔸㙡挵っ㐲摤㤹㤱戵㥡攱㈴愳ㄶ㥤〵散㕤捤摣ㄸ㜴㤶愴ㅢ搸愱扤㙥㠷ㅢ〵㘷ㄹ〳㔵㠷㥣㌳㠱㍣㙤扡攷攵㈹搳㤱扡㜳慣㙥㔷昳㔱捡昵摤㤶っ㤱㥥㤸㕡晥挴㔴攰捣慣㥡扥㥡㔱挰㡤挹㘸㍢攷㔷㕡摢摥摣㝤㕣㑥㕤扤㠱㘳摥搲扤ㅤ㙡捥㥡㝥愳攵㜸昷㤶昱攲㕢㘷㜰㐷昷昶愹㍤㙡敤昳愶敥㝤搴㔶戶戶ㄶ〳㌱㝤慢ㅤ挵㘲㡣〲㐱㍦㐱㤱㠰〸㌴㑡〴〳〴㠳〰㈲晦て㜰㐹扡㈳慢戴戲愹㤵㔷戴㜲㐵㉢㔷戵戲搴捡㤶㔶㍥慦㤵㔷戵戲慤㤵㉦㘸攵㡢㘸㤳愴㘲㝦扦ㄶ愷㜵㝢昸㉦扦晤昶昳㜳㥦㥢晣昵摢㉦㍣昴愵攷〷昷愰搱晤昱愴㘶㝤昳ㄲ㐸慤㐹挵㠷㈶づ昲摦搶㕣〱愶戰づ㕢㜷㕢㤳㤳搵挳〷捤㍢㑤㥤换捡㐰㝥ぢ愱㡣愰敤愰昵㠰敤㔶扤㑢ち㜷㌷㑣㥢㠱㙣㙥摣㜸㕣㌷敤搵摤㙡昰㥡捤㉢㤷㐲㌳㤴搷户搷㌵〷改攸戶〴戶㤲㠱㝡摦㡤敤摤捥㥡戵扡㥣扡㙣㐷搵慦㙤慢㜶ㄶ㝤㙦愵㝢敤㥣㉦ㅦ㙣搴㜶捣㘸ち㐲㙤㕤㡤摤戱捡愸㉡㥡搷搸捣慡ㄷ㐸㔷㑤㙦摣㔹戴㉢ㄷ愵扦㈴㈹ㄲ㘵㔵㉤昵㙡㔶挵㕣㍦扥攰㘲愱攰搶敡敢搳愵搶扤㤷㐳㌰戳慣㘲扥㙢搲て㌷㤶捤㤵㥡扣愶愵㐹昴㑥㔴散㙦㈹㥥昳㉡昵㘰挶㜳㐳摦慢戵搶㑣㔵搷㑤㐸㥡敡㐹慦㉡昳昹㥣ㄲち㄰戸㝤㝤㐲攴㙥敦捥ぢちㄱ㈹ㄴ㤳㤱慦㙢㈵扢㠹搳㔸ㅤ㔶㔱㤳愴㐹敤つ㕢っ挶昹㉡ㄹ㤳挱㠱愹㌵㔱㝦昰愵㙦摣㘲搸〶收㕥搹挶㥡㌶ㅡ慦晥摥㜵改㠶挷㑤户㕡㤳㝥愶昶ㄳ㥣㤱㌱っ愰㕦㠱㐰攸扡㝢㔴㜵攲戲搸搰㉦搹搵㜰戵戰㉡敤昳慢㈱捡愰㈱㡢㐵㙥㙤㐷㌲慥㐲㤱戱㤷㘰ㄴ愰㔴捡ㄵ昶戱㔱愱㠴㤴搳㈹㥤㌲㜸戹㐵㤰戳㕦ぢ㉦て㕡㜳㜶㉤㤴㤱㔰ㅥ戶㠰㤱㐸慢㈹昴つ㤱㐴㝤戳ㄲ㈹㡣㝤搶っ愸搴戴摤㜰愳挹户ㅤ㕣ㄲㄱ搱慥㉣搸㜱戲㠰愲愰㔵ㅥ㘴昰ㅡ㠸愶㑤ㅡ㘴㌷㑥ㄱㄱ搹㈰㐳戳㘳攴㔶㈲㘳晢っㄹ㠱昶㘹㈲㘴敢㠳摤㘵〴㠹扤㤳㐸搹愹㉢㍦敥㑡戳捤㙣昹㐸㥡㕤㡤㡤㌳慥㈱戸㤶攰㍡㠲晤〰攲㑦㤰㜰㤴㜲挸户㈶攳㌵㜸㌶㙥㈰㜸㉤〰攴㤳㐱㤹ㄳ㡢㉡摡㔰摢戱㈳搹㙥〸㜶戲㌲㡡㈳㔱㐴换戸㘱㘷づ㌹ち搱戱搵戹㌳㜴㙤㕥改搸㕢扢搳㘶㝡㌹愴挸㡣愶改戵㙥搱㌴扤ㄱ㙣摡愳摥扡〹㕤㡤㌱㠲搷〱㤴㡣搷ㄳ㐲戹搰攰摤㥥㐵㑦㤳昲㔵㘱ㄶ㐵挶㔰㡦ち㍥㈶㘴ㅥ〱㌲㠴㕣挷昱㘵搷㠶愶㌹㌸㙥扤敡㙤攸〳摤昹㍢㐶㝡㥢摥摣搵㍢昴ㄷ扤㐸㉢晡㘶戰㤷昸㕤㔷ㅤ㜳ぢ慡㡤㕢〹㙥〳㘸搳㌱㍣㝤扦㔸㑦㠱㌲㡢㥤ㄴ收昶搲敢愲慣摣攵㡤㌵愹㌴搰愰戵㙣晡攷㘵〸て挶㠹㔹搸挲㥥敦换ㅡづ戵㔵㔵挰昳换戵慤㠵挱㥣敦㌹㉣摦戵㤱㠳㔷㠵㘲挸攷戵扥㕣㥢㡤㥣㘱㙢愶㝣㑥㈹捡愱づ扥戳扢㤰㐸㜵㙡㈵㉦昶换㍥㕦敥㑡㤲ㅥ㈴挹㥢戰慤挶敤〰㤰ㄲ攲昹慥ㄲ攵〰㥢扤㔹㌵㙢戵㔸改攱换㌸㥤戴昹㄰㍢攴挸㐰攴戰㥤㠶晦㈰ㄸ㜲㤶㙣愷㈱㉣〶㥣㐵改㔷攰㕢戰㙢戲ㄴ戹㘵㈹㙡㜶㘵挵慢㐴㔶昴昵㜵㥣愷㌳晣㙢㡡㑥摡愴㐴㈶户㘷㔶㘶㥣挵㥢㐴㐵㌷㈴㠵㑡㠶㙢愸㈱㠱㐸㜹㙣扢㉢㘲㝡㄰㌱㜷㘰攳㡣㠳〴㤳〴㠷〰昴㕦㐱搲㙣㜷攳ㄹづ敢㕦愷㑢扢㕣捥ㄵ㠹〶攵㈲㝣慥慢戰㍡捣搷扣㠵攰㙥㠰㌶昳㠷づ挸っ㐲㔴㈸㑦ㄱ愲ち㘳㔸㘷㙤㜹㠹㌴戰挷㐲㘰㘹愶ㅥ㠴㥥挳挸搲㤰㌵敢㥤昲挲㔹㍢㔸㐳㈴㙡搴㡡㌳て慣㑡ㄷ搴攵挳昶㘹㉢昳搶搶㘴搵戰㤶扣㍡㐴摢㠹搹㥤㜰㌰挷㜶挰㤶㔴㘷㜳㑤㈰昵㜶㍥挶㄰〲㍢慤晣慤昴挶㙥换晢捤㐳摦㜰㜳㐷㤷敤戰㈶〷慣㠸改㤸㉦㕡搸㐵㐴づ慡晤搶昲慡㉦攵散㤰㜵捣户慢㌵摢㤵㐴〶㙣㑣〶敢收攵㜹㐴〹ㄶ㍤挶〰㍤㜷挸㕡昶㑤㌷㔸㌳ㄹ㔰摣搸摢昲愴挲㈲扡㌵㙤扢〱㕥愳戰挸晣戰戵戴敡㕤㐲挴戶敥戸挷捣戵㘰㐷㘰㠵㐴ㅦ㈵㠵ㅡ愱〹㑤ㄳ㐵慤搸㉢㝥㜸㈰捦攵挸㝢㜹〲㠵慢㥣㑥㥦㜹㠶昶愶㕤ㅦ挷㘸㘸愷㜳㑥㠳㠸ㅥ㌵ち晢㌲愵㌰㌹搵戸㠷㝤摥〶㜰摦戱㌳㈷㥡㤱戹㤷ㄴ戳搶改攵捦㤰昱㡡㉣ㅡ㠱㄰晡攸昶㐴愴挲㌲㔲づ㌸㄰ㄸ攷㔳㍢昹㤵㉣搵㠶搴户愷㤹㥤㐳㈴㘹搰㥡㌷㔷㘴つ昱㘸挷っ昷㐴て㌴㘳ㅤ戳ㄶ挴㜵㌳㥥攳㤸㈴㉤㤲攵㔲挵㈴〵㑦搵㐳敦愴敤ㅡㄶ㠰愲扦戸挸扣㡣㈲昳戲㉡ㅡ戴㑥㌳㌴愸昲ㅣ换㍢㙦晡㜶戸敡搸㤵㈲ㅦㄸ扥摢ㄱ㌴〹㈶愷攴㑤㔲㈲㌳挶摡慣昹㌳㌰搹㠲〹愰㝢〲㜲㤴㕢㐷昴㠳㜲㌵㔱挰㍦搱愳㘳〹〲㐶㜹㑡㡤㜷㘰㌴㕤摤㡥㠰挸㔱改㑡㜲〷攳捡㈳㈸㠹㠴㄰戱㥥㐱㈲昰ち愶㠴㍣㕤摣〵敢㡣㙢㠷挰ㅥ㌱㌶㘷㠷戳〱㔰づ㠰慣㍡摥㕥慦戰㥡敡㌴摥搰ち㌷㜵㔶戵愸㠹ㅢ㍢敢搳㝡攳つ㥢㔴㐷ㅡ㈵愵㐸戶㙡愴㌴换㈶㜳摣㐹慡㐶㈸挵㥤㘸ㅢ㤱攵㌶㙤敥㍢愵挸㑢㔰㑣㡡㘶㜲挶㍢ㄵ愱㈰搰ㅢ敢㈸晡散戳挹㈳ㄵ戱愱つ㔰愲㥥㡡捡㠶攲㤰攰〹㕣㍢愹捡㔲晣〴晥摥ㄳ㘷ㄷ敡㘱㑢㡤㜹㜹㌴慥㤹慡搵ㄶ㕣㔸〹ㄵ搳慦敥㄰㤶挶摡㈲つ愳戸戳㔷敤ㅦ㙤㙦㡡ㄱ㘳㌶㘴㔸㈴挳てっ㌶〴㜳愵㈲慡戴捥㠶戸搵㡤攲㈲㥦㑥㑡搳㔵ㄸ㔸ち慢戳㜲㕤㤹㘱㑤㑢㝥㔴㜵㘸㥣ㄶ㤵ㅣ㌵慣愹㤵〰㉡㍤愴ㅣ㡦㜳㡡挱つ敢㌴摤㔲戸挴〰戱ㅢ攷ㄶ㉢㈱㐲扢㡤〱㜸㌲搸㌹搸挱㡥㐴愱ㄳ㕡㘷㤴愰㠵っ挲㙤㕤〴㜹愷㐷㡣㐲㤰㕡㉡晤晤愸昸昲ㄳ㑣摦㍡㥡㑢㌲㌱ㄳ㌱摣㤵㘱㍤〰戹改挸㈴戹㘸㌴〹㤸㐷㤲㑤〹慤挱愴㡣㈶挶㄰㑤㍥㍦挴㉤ㅥ挶戲㠶挹㌶㌵摣㜳ぢ㙤㘸搳摡挶ㅥ敢㠴㕢愹搵慢㔲愹攲㐴㔶㉢㡤扣㈳昰愵慥〰㐶摣㤴戱㉦昱愶㥣挰㔱㡡㑢㈶㤲㝡户扢㡤愳攸慥㠴ㅣ挶㠸㔴ㅦ〳㤰ㄹ㙥㌹ㄵ㄰敢戸愷㐰晢㜰㙦昳〲㠳扡㍣〷㤱搶㔱㐴㔹㌶㡦晢㜸㡤㈸戲攲戶㔴戳㜹㙦摥愳捤㥥㉡㍡㙥㐷㐵㍢〲㐷㔸㘷㈴昰ち〵ㄸ㈳㍤㜲〷〷挹㕤㠹愳扢㔷ㅥ㔱㡦戹㉢㐰㠵挲㠰㘰㡣㤷愷愰ㅣ㜶ㄵ㡣㐴㠳㕢㙢㕡摤㠲搱㕦㕡摥挶ㄴ㠰㘰ㄸ㤸〶㉤㕡㐶〶捥っ昲㕢ㅢ㌸㌷愱㔵㐶㠴㌴ㅤ㑣㘵㡣㜲ㄴづ㝢㈰つ摣挴㠳昴戲〷㈵ㄴ敥㔳ㄷ挳㤲扢㠹攳づ㡥㐰㥥㝦㑤㕢攱愲ㄹ攲晡㡢扢扦慤㜸慡㕡愵戹ぢ晦摣㡥挰㉡慥㙥㐴收攸扥戶㑢㔹㙡㑤戴敦㙥㙥慢㠸㉦ぢㅥ㥡㥤㌸㙥㠶㤵搵愵㜰㈳扡戸搵㉢㐹攸㍦㠱㍦㘲搳户搳㘶捥扢扣㠸扡捥扤㉦㕤㜴扤㑢慥㥡㤷ㅥ昰搶ㅦ㈸〴㔷㈸晢㌹挹㔲敥摦昸愷㤲㤶搳㝦㡣ㄱ户㌳㙤づ搰㜴㤰㜰ㅣ㤵㈲㘹㌰㠶㝣〶㥤挰㜶㙦摣ㅡ㈰㥤散㙢愳ㄳ㈵〸㜶〹挵㍤晦戲ㄱ㡡昸ㄱ搰㑡㘲㠹㡥攴搸昳愷挱晡攲㠷㈸㈱挲昱ㅣ㡢ㄱ晤㜵挸㘵愰㑥〹昲昸㡡〷㉦㠴晣晦㘰㈹攱收㑤搹改扦挰捣攲搹㜶ㄴ摤㐸ㄴ晤愰〳㐵㠲搷㐰ㄴ晦摥㠷㑣㤲㜴㠶㘷㕦㔴㈰㥣㙢摡㍤㠰扥攲ㄷ㝥晦㠷〷搰昹㤸㌸㤴㡤㠶㔰摢㉤㜸㙥㤸〸㝤ㅤ㈶〲㠳昷捡㐴㌸㠹㡣㘰ㄴ㍦㌲ㄱ㘲ㅦ挸〲ち戶㌶ㄱㄸ摢换㌰〴㔳愱搶㤴㕢㠳㈷戰㙢ㅣ晡挷㡥攳攲慤っ㄰捦㠷搲ち㘶攰㤱扡戶戳㜸搱昴㑤㘷扦㉡㍦收㑢㈸㌳㝦ㄹ㌷戹㔵ㄷ昶戸㝥搳ㅡ搵㘹ㄳ㕦㐵攲㘵摦昵愷㙣敦晥㍡㌰ㄵ愵挸㝤㉦㡡愲昰ㄲ㍣㈵㠲攷㠶摣〷昷㝤攷搸敦ㅦ㝡散㈸㙦慢挵戴慡摦㡥㝣㉦㈱㝢摡ㄳ〸敡愶㉥㡡㕣捤て㜳㑥攲ㄳ㈵㝢慤㈶愷㑤㕦㔹㐱㠱攱㈴搹㠸昰㔲㠴ㄹㄱ摦㑥㌰㌱㜱敦㈱㌲㌱㈷摡摣㥤敡挳㈶攵㈲㥣㐸㑤㕣昹昴㤲戰愱攸慡挸㝡戴㌶昵敦㐱ㄵ扤挸㠹戴㕡㠹㍣㜵㌲〹昱摤㜶㕤㜷㤸扡㉥㍡挸㌰散㥦㐸㈹挴ㅦ㐸㈱改㠳っ㉦〴㈸㈹㜵ㅡㄹ晤づ㠰㡣挸㕡㝢㠸㤷晥㠰㕤㈱㈰ㅢ㤷晥㝡晣㠸〵扢〸㉣㈶扥昸㕥㑦戴戴㐵ㄳ搵挴㔰慤戲㘹㤶㤰㔱㠷ㄷㄶ㑣㈶愵换挸㈴㐹㍦㠴摣戶摤㔱㝣挹㤰ㄳ〵摥㈲挶搶ㅤ晡摡㑡捥扤㙥ㅤ㌷㍦愰㘷ち㑡㘱戸㝢㔹㡣〳愹㡡搱㐵㑤㑢㔱ㄱ攱㜰㤴㙤㜴ㅡ㠸慢愰戳摣晤㌸㤵㈲昸挷㉦㠵㔸㍦摥ㅣ晡敡昶ㅡ敡㌸户ㅦぢ攴て昶搷㡤ㄹ㡣㡤户㤲㘳㈰㘱户搵慡ㄸ㕤て㍦㠳㉥㕣㜴㑥ㄸ捤慣㝡ㄶ㠷昱㈷攱慣㍥慤㐳晦㌳㝡慤㌸敢㉣㝢㌳㡣摤愲晦摦㠳㠲㉤昵扦㘰散㑤㈱昲扤㜱㠶て㍡攳㈷㕢㠶㙣戸㈳昰㙣㈳㜸愳づ挶㠶捡㌲攴ㅤ攵㤶昰昱㙡㔴慤㈴㌸晣㕥昹昶慢ㄱ㡤扥戴㙤〷扡ち㐰挶㠶昴愷㈱㠲扡昶㙦㤵㕢挹改戶昰㍥㜴摣㜷搲慥昸㕥攰㔹攱搸ㄲ㠲扥㘳晣昶捣㠲捤㌳㈵扥搹㉥搴㙥挶㑥っ㝥〰㝤㑥㉤㐰㘰㥦㤲攱换ㄵ㡢㘴㘴㘱㝢㤱っ㝥㠷㌴㤲ち㉦㔱㍢〴㔷㔹昷搷捤ㅡ㍥㕤㕤㠰慦㌳㘴搱㡥㔰㜶㤱挷戹晤㠶〶户づ㜷戴摥つ㝦㤰慣㑤㈰㌸愶㤶昰扥て㜰㕦摢昷愰戵㙤扣戶㠰㉤㝢昳戹㤵昴愷㠰搳敤扤愵㤵㘴昸㑥㝥㤱㕣㌲捡㠴戸戴㝦ㄴ㝦户敦愰攵㘸愳愰昳昸㠳㙥㍡挲挶㙢㜰㥦㙤㈳晡㝤づ㕤挵ㄴ〱㝥㠶ㄹ㘷昸㈰攸攵㈳㉢㡡慦㘱㔹㘴〰攴㜳㠵ち㐰㜷慡㝥㜲㌳慡ㅥ戹㡦㍤㤱〴捦ㄸ㈴挷㤲昸ちㅡ㜲扢愲㘵㠳㈵戸㙣愱捥ㄲ挸ㅢ㐹て攴㜳㠲㘷〹㌵㤱㉦愱㐳㘳㈲㌶㑡扢㑦攴㡢㥢㑤㐴搰ち㔰ぢ㑤㡦㍦㤲㘸ㄱ愳㠶㙡挳㈱㜰〹㍣㠰㤱㐴㤹っ㔳㍥㔲攸ㄴ愲ㄸ挳て㠹㈲愴㕦挷㝦㕦㌸晡慢攷㤸晥㜶㔴㈸㠹㠸慡搶㔵㔰㈲慡㔵㝣㈶扤ちㅦ愵摤㔷昱愹捤㔶㌱㐲㘱挹㤹ㄸ㈱挰㔰㥦㈸攳㡦㕡㔵ㅤㄹ㙥㈸㝦攲ㅣ〱㝥㉤戳ㄸ㌱㔱愲晡㕥㐲〶㝤戹昳慡搵㘵㘴㤲扥㍡㌷㈲攳㉢ㅦ㘵㈸昱㐶㈴㥤㍡㠵挸㉢㕢㠸搴㘳搱㠹摤戱㍢㐲㐸㘰㐹晣㙣戶慢㙣㉦昴ㄸ敡ㄷㅦ㑤㄰㜳晣㜸昲〹㤵ㄶ〷㥦㐰ㄸ㤱㘹㑡㐲攲㐶㡡㡦㈴㡤扦晦㑣搳㜷㡡ち㈴㔰㑦搴㤸〴愷ㅡ㍦㥥㌴㍥㠴捦戳㔴㥢ㅣ慦ㄲ㌰扤㤰㌴㈶㘱慡挶㡦㈵㡤晦㝡㘸㝦愳㜱㐲㠷搱挸㍡㠹㈴挳攸㔵挷㠰搴愷摡挳㘸慥㕢㔴愴〳㔶㔴㑣ㄱ慡㘲挸㌵愵㑡〷㜱㉢挴挷挷搲昳戸攴㠴扢㈰㤰戶搱晦㌳攱〴㉥㍦捤㥡愱㠹㙦愱搷ㄱ㜵昶つ昵挴捥〵㙢挱㐷㐱扦㜵㈲挰攱慡扡愳㐸〴㜶㐱㍥摡摦㉤扣昳ㄹ㌶㘴㜳㍦㤲㘸㤹挶换㈴扤㘹ㄱㄵ㘱挹㡢て㈵㤸捤㍤摡愴ㄹ攳ㄱ㈰〷㘲ㄲ㤰ㄹ攳㔱挰㈸㈲戳㡦〵㈳攴㝦挵摣ㅦ㘲挵㠷〹ㅥ〳㈸〹㌲㍢改愰昰㌸挰㜰昲㝦慣ㄸ㕢㔷㡥ㄳ㑤㍣㤴扣㉣㑤㐶挶㐷搹攱㘳〰㝤昰攳㡡㤸〸㑢挶挷㔱㤲㝥㈹〵㠷㝡改㈷㔸昱㐹㠲㑦〱㤴㜴㑥㜶摢扢挶㌵昵愸挲㍥㡤慥攲㔱〲晣㡣捦挴ㄹ㍥攸摣㠷户㜷㌷㥡㜹㈶㑥扥昰㐷捣戳攵㔳晥㝢昱㘹晥〶ㄷ摤㠷晦㌳㠹慥㉣晣扣昶戶摥挶㈲ㄳ搰㌸㔷扦㌵㙣昶㑢ㄸ㠷敢㙡㠶㔲㌸㈲㤵㑡㔱㉢〸攲㥢ぢㄶㅥ摥挰户ㅣ㔱ㄵ㐲㤰〶㔴㠵ㅢ㔷ㅣ㐵㠱昱㌹㌶㈵㡥㠹㈷攳昳㝣㈲㙡搵㈶㝥㈱捥昰㐱㄰慦慡晢㠵戸㝢昲㐲攲㕡㔵搸㙤㉦㈴晥㔵挵㙡晡㠵㑦㜰㌰㠵㉣㘴㕡戵ㄲ㤱愶㘸攸㉢挸っ昵つ㜳㙥て攰愷㕤ㄶ㤵㜳搵㜳攷晥㌹㥣ㅦ扢㍥晦㥥㜷つ㍥昱挲㉦晦昰搹摦扣晦挸㥦晦昵攴㤳扦昹攳㘷㥦晢搷㑦㔶㡥晣晣愹愷㝥㜶摦搷㥦晢挳㕥敢ㅢ摡㌳晦㥣晦挶挳㤳ㄷㅦ㝥搰㍡㜳晢戱㠷摦㝢攱晥挹挵慢挶晢晡晡晢㙦ㅢ晤挵㜵㙦ㅣ㜹昴挱㘷挵㑦㝦㝢慤㉢搴㜲昱㠲搶㘹㜰搹㙡ㅡ㕦㐵〶搳攰㡣㕦搱㘹㜰戹㙡愳㔶攲㡤㥡㐶㐱ㄱ捥つ㑥㐰㔵㤸慤ㄵ〳晦〱ㄹつ戴㔱</t>
  </si>
  <si>
    <t>Term Grwth</t>
  </si>
  <si>
    <t>TV</t>
  </si>
  <si>
    <t>IRR</t>
  </si>
  <si>
    <t>Term Value</t>
  </si>
  <si>
    <t>㜸〱敤㕣㝢㜸㕣㔵戵㥦㍤挹㥣捣㥥㈴捤㐰㕢捡扢〱㕢ㅥ愶つ㜹㌴㙤ち㤶㈶㑤㘸㥢㤲愶愵〹㉤〲㌵㑥㘶捥㌴㐳攷搱捥㑣摡愴㈰愸昷㉡㉦㉦㈸ㄷ㐵摥挵ぢ〲㡡㜲晤㝣㝣㠰攲㉤㕣扣㠰攲搵㑦戹㉡㍥扥て㤰㝢昵〲ㅦ㈲㤷㡢㤵て散晤晤搶㌹㘷㜲收捣㑣搲搶昲摤晥攱㘹扡戲昷摡㙢扦搶㕡㝢㥦戵搶摥㈷㍥攵昳昹昶攱攱㙦㍥搵㑣ㅣ㍦㌸㤱换㥢愹收㥥㑣㌲㘹㐶昳㠹㑣㍡搷摣㥤捤㐶㈶晡ㄳ戹㝣ㄵ〸㡣攱〴捡㜳㠱攱㕣㘲㤷ㄹㅣ摥㘱㘶㜳㈰ち昸㝣挱愰昶愳㍣㘸晦て㍢ㄹ捤㕡扡㥡〰㔴㍥㙤㄰搴㄰㤰㔴㙢㠲㄰㐰㕤㉤挰㔰捦㡡㜵㈳㤷愰攳挱㝣㈶㙢㉥㘸摣㘸㌵扦慣戵戵戹戵戹㙤㘹摢攲收㤶〵㡤㍤㘳挹晣㔸搶㕣㤶㌶挷昲搹㐸㜲㐱攳晡戱㤱㘴㈲㝡慥㌹㌱㤴搹㙡愶㤷㤹㈳㉤敤㈳㤱㐵㥤慤㡢㍡㍡攲㑢㤷㜶搶搵愱攵㠱㥥ㄵ敢戳㘶㍣㜷愸摡慣㘷㥢敢㝡㔶㌴て㤸昹㐳搵收っ戴㠹㈶㝢㌳愹㐸㈲㝤㠸ㅡつ㤰晤ㅤ扤㘶㌴㐱㌹㤹㘶㌶㤱摥搲㡣㘱ㄷ㌱ㅡ戹㈵捤摤戹摣㔸㙡ㅢ㐵摥㘳㈶㤳ㅢ捣戸挸㈷搵㥢换慦㡦㘴㔳戹扡ㄴ昹㘷㘶捤㜴搴捣捤㐸㥤㌳ㅥ㌵㤳㌶㘱㉥㤸摡ㄸ挹づ㐴㔲㘶㌵ㄳつ㈹㑢㠶㝤㌱㌳㥤㑦攴㈷敡㔳攷攷捣つ㤱昴ㄶ㤳㈴㠱搴慡戱㐴㑣㔵㔷攳挷㔷㜵㙡戹㤱㠹愰㌰㥥㔴捦㘸㈴㥢㤷ㅣ㐵搸㕡㡥搶愵㉥㌲㡢愲㜱㔱愵ㅡ㍤戵㈸戳挱㐴敡㕣㌳㥢㌶㤳散㠴㤲㙣昲㄰〹㠳㉣㌹ㄴ㌸攵㑣㠷㔲㔲戵昶㍡攱㕣搸㡢搱〰㜰挲㐰㈶㥢㠲㐲慥㌵㈳改㘵㉤捤㉤㙤ぢ〶昳戱㕥㜳〷搳㉤ㅤ㍡っㄲ㝤〴㠹㡦〴〸つ㤹搹㔴攳慡散捥晣愸㥥挹㤲㔹〰慡晡ㄵ慣㐸㙦攳晥攱㠸㝦㜸挴㍦ㅣ昵て挷晣挳愶㝦㌸敥ㅦ摥攲ㅦㅥ昵て㈷晣挳㤷昸㠷户愲愶昳〴㙢㙡晣昶ㄳ摤搴摥扢㙡㤱慦昷搱扢摦ㅡ㝡㉢搵昱戴攲㈲㤴㌵㝣ㄴㄲ㐷㥦㥦㑥挴㌱摥〵㙢ㄳㅣ㙣攷㠲戵㤱㜱晥㙥搷㜳㔰慡㡦〶㌰㡥〱愸搹搸搸㤳挹攵㜳晡㔸愲㡦〳㔰敡㈵っ㤲〳㝤㌳㌶晦捣敤㉦晣㘹攰㠱㍤て扣㜸攱㈹㤷㍤愵戸挲愵㠷ㄳ㤰㌰㝡挶㜲昹㑣㑡㥦挸㡡㜳㠹㘸〴昰昷㜴攸㤳㠸㌹ㄹ㐰愹摦搸㑤つ㕤昷摢户㜶攵㡦㕣晢搹㌷〶晥搸㌶昰昲㔶挵㝤㐲㥡㥡㠷㐴昳㔰㌶〱〵ㅡ㑢㐶戲㌲摥㠵㡢摢㕡㕡ㄶ昴㈷戶㥡挹㠴㤹换㉦㕢搸戱〸㜹捥㘰㘱㐷㑢㑢㡢㥥捦づ㑥〱㌰㑥〵〸昵愵ㄳ昹㘶㤹㠶㍥㡤㈵愷〳㈸昵㌳扢敢㠷晤捦㍤昵ㅦ挷晢〶㜶摦㝣搳搳户户㝦㜶㈰挰摤愹扤㥣㐶㜸㤵㙤㈵㌶愹㘸㈴㤷户搷〱敢ㅤ摡㘵㌲晤㉡㔹㤹㡤扥昷慢〴㥤ㅣ㤲㔵愲㥢挸晤〵〰挶㐲㠰慡㠱昵ㅢ㜵㌳㔱㘷〰㈸昵㘳㕢㈰慢昷㕣昷摣㉤㑦晡扢敦摡昷昶㥣㙦散ㄸ㥡ㄵ攰㑥搴戶㍦〲改挹㘴戳㘶㌲挲㑤っㅢㄸ摦㉤挷愴㈶昷戵搶㑤㤹散搶摣愸㘹收戹㙣挳敥ㄲ㈲摣愴㙤ㄵ㐹摢㐸㕡㤷敡挹㤸昱㜸㈲㥡挰ㄶ㌷摢捥㘰㡦㐵づ晤攲愵㌵㤴昱㙣㤱攵㌶挱㉡㍣㍥㍦㜶挱愲〵敦摥㔹㉡愴㡤㠳摢ち㑢㜶㉤昵㈳㥢攳攳ㅦ㝦戰扦攷愹昷つ摣戳攷㐷摦㍣㜱㘸捥ㄱ敡摦敤㠲㤲ㄵ晥挳㑡㌵㥥戱ぢ扣ぢㄹ㌲挰昳晣昲㤰敥㘰㐲㝤摦愶㙢㍣㙥搳愷㌶扣戴戶敢慢㌳敦扡㙦㜶攸愸〵㡡搲攲ち搲㑢〸㍡〱㡣愵〰㔵㝤ㅢ㌶攸㌳㠹㍡ぢ㐰愹㈷散晡㈷摣㝥昲㥥扤㙦扦扥收戶换㍥㤷㍣收戹搸ち㐵㈳㐲㌶㡣㘵㐸ㄴ㙤挵慤㡢戱㈷㌸㝢㜱㉢昷㠷戳搹摥㜲〰愳ぢ挰摦搳慥扢㠹㔹〱愰搴愳㜶て㑦搵㕤㌴晦敤㥡敢㔶㕦ㅢ摥㤰㝥愵㙦搷㝤㜵扤㈸㍥捦ㄶ㐹㙦㌶戲ㄳ慦搲挹户㜴㕢㌳㜶昹晤㌱㑦㘰㥤挴㍢攲㑢攲慤慤戱㡥㤶㐸㝢㈴挰昷挲晥扥〷㐹㕢ㄷ摦㤴㐸挷㌲㍢攵挵㜸晣㡡㐸捥㥣摣〱㥡散戲ㄵ㤹戱㜴㉣㜷㕣昹挲挱㝣㈴㙦ㅥ敢㉤㥢㙣愴愴摡㈰捣〶㌳㈷晤㥤攸慤戶㌱㤲ㅣ㌳扢挷ㄳ㔶昱〹㥥㘲ㄸつ㤹㤱捡愵㉢戳收昶㐲㘹挹㠸扡㘱㠰敥㤰戶㑢㘶㘹ㄵ㔹攳㙡散ㄹ捤攴捣戴っ慦㈹戵㍥ㄱ摤㙡㘶〷㑤㥡慦㘶㑣愶㍡㥢㐵戶攵搲戴㉥㡤㠹挲ㄶ㠹㥤散挶挶捦ㄹ捦㥢改㤸ㄹ挳㜸户㤹搹晣挴㔰㘴㈴㘹ㅥ㔵㐴㘲昵㠹㠲㘳㡡搰㉢㌳搱戱㕣㑦㈶㥤捦㘶㤲挵㈵摤戱ㅤㄱ㔸㑢戱戵㤹㤸〹㘳愷㥡㡦㑦昹慡慡㤴昲扤扦摣㜶挶㜶㜳捤㈲〸㤷㠸㘹晢ㅣ㕤慣㜶捤ㅢ㌰㍢捣㈲㘹㔲㈷晤昳愶㘹㑣摡㘵㌳愷㔷㈶㜴捤㠹戶㍥愹㑦慢㑣㉤㘳㉣㐸敥扤㈵昶晢㘷摡戳㍦㘷〷㌶搸搵㤱㜴㉣㘹㘶愷昴㔴ㄴ㐷愴捦〱〸㍣㠲搵㕣㤱㝢搵愰㔰攳㙡㈲戰㌳ㄱ换㡦ㅡ愳㘶㘲换㘸ㅥ㌸㜸㌳挱㈰㔹㕢昲攸㔵㐰改搵〴㝤〰愱㤰捦㔸㐳㈲㈳愴捦戵昲〱㥡㜸〷扥㐱搳㕦搲㘲ㅢ挳㤱挹〵㔲戰㉤㜲㔵㔵攵㘶戹㍡㤲ㅢ捤㔳㍤愷㉣愴㔵慡晢〹搶〲〴㘸㘲㑥㙢ち搳㠸慤愶挵㕦㥦敡㌵攳ㄱ昸㔹戲扡㔵㈴㤰戲㑣昷㕥㌳ㄷ搵戴昱晢戰㔶挶つ愴戰昸昹㌲㑣攷捤昱㝣㙦㈴ㅦ愹㐹挱㕢㠰㤴㌴㠸㥡愴㤶㤵㘲捤㝡挱㌹戵㐳㜶づ㉤㠴㈵改㙡愵㔶㄰㔶㑢㔸㌸㔸㉦扥㉡ㅢ㑥㍤〹㡥ㅤ㤳㌰扣㡡㕥㙣昵挳ㄹ㠹慤㌲搳㐳ㄳ摢捣ㅣ挹㠳挶㤴慣昴㉥㉦㌶戶㉥㍡㜲㝥㍥㤱捣㌵㘳愴慢戲㤹戱㙤㠷戲ㅤ戶愵〷〰㥣㈷昰㌵㘸昱晥捦㠹㥥㝣捤づ捡㘶㜸搸ㄷ㘴㙢挴㘸扡ㅤ㥡摡㡡挶昶攱㤷㍣㝡〳㝥㠵愶㉡ぢ搰㌳㌹㄰て㠹㕥㐰㕤ちㅣㅡ捡㥡攲昳〵㈵〳㙥搷愷㘸㔷㡤㘴㌲㕢愹㑦㌳㈴㔷㌰挸㙡㙤扦㤱〶㤶㔲慡慡愲㔹㐴て捣搸〸㔰摦㥤㑣㌶㍡㉤收㡣㑤㐰㔵挱愳㌳㉥㐰攲㤴㥥㉣㐲ㄹ㤱㘴攳㡡〸㠸〶捤㜴㉥㠱户〹摣搱挶敥㜴㈴㌹㤱㑢攴㥡挷㤳戹㜱㜵㉦㜸㐱㕦愶挴〴晡愲㕤㔰攲㐶搱㍦ㄲ㕦敥㈲㈴搴摤㈰攳ㅥ㠳㜴昱愳㌷㈳慦㍦㐴㌰っ㠰㥤㐲㜸㡦㡤㈲㘲㘵ㄵ㝤㉣㙥ㄶ㝡㠴㈰ち愰攸㘴㠹㌷ㄸ㐳挲㜹搴慤㘸㥦ㅡ㈰㔲愴㔳㔶㉡挵㔱㘰㐳㝡㡡㌲㐵搷㡤㤲搴攴㥣㈶慦㌴昹愴㍥㠳㠶换㌲攰搳㜶㐱㠹つ㐸㠷㑥ㄸ戰㥤昵慦〳㔹㜹〶攴搸〷户㔳㍤〶攰㘲挰㑥㉢慢收攲户㌰㘰㥣㐴ㄳ〰敡㈴〰㘱挰㉥㈴㥣㐷㝤〲㝤ㄴㄸ搰〸㜴㈹〳㉥〷㌶愴愷㈸㔳㜴㌸换㌱攰搲㑡っ搸㘵ㄷ㜸㑤㕡㐵昷㔲ㄸ㜰㈵ㄲ㙡扣㈲〳慥㐶戱扥㠶攰㕡〰ㄷ〳晥挱捡㉡扡愸挲㠰敢㐸㜴㍤㠰㍡つ㐰ㄸ昰㘹㈴㥣㐷㘵摣っ㌸ㄵ攸㔲〶摣〸㙣㐸㑦㔱愶㑥〷㐵㌹〶㤸㤵ㄸ㄰戳ぢ㑡㍣㘴晡㜱㔳㤸慣㐵㑥㈹㝢㉣㌲㔹敢攲㉢ㄳ挹扣㤹ㄵ慢愴㈱㡥㕦㔶㜰㑡昲昵戴挴戲㤱愸ㄵ昶㤹ㄵ敦㠱㌱㠶㘸㔸㝥㘲搲㍣㉤㌱〶㉤㕢改㙦㈶敦㘱㘷昲㡡挱㕢㘴昶㑥㘱㔲㐲㘹㍣㐶敦搴挴㉥㈵愲戵㔷昶〵㈵㉡搵㡣㤶㡢㤵㡣昴摥户愹㠴晣ち昴㙥㈵㈴㜵㑢㘵㔳㤸捡㕥慡愴慣㔴搱散晣㥢搱㕥敥㜸挱㌲摡㙦〷攳昴ㅤ〴㜷ㄲ散㈶戸ぢ㐰㝤挸摥㘶ㅦ㐶收㉡扣〹㥦㠰挵晣㕢㜹㈳晥ㄳ㘹敥㈶戸〷挰戵捤摥㡢慣㜱ㅦ㐰㠳ㄳ愹㙢戴㔴㉣攴㔳ぢ㠰㤶慤昷㝥㈴昴㤷〰敡扥っ㌰戰摡㑣挲〱㍣㔴攷〴〱㠶户愶㌶㔹愱㍦㌴捣㡥㑡つ㑥愴愳愳搹㑣ㅡ〷㉢戴愴扢愳〸戴攷㔴挴㐸昵㘷㝡挶昲㐶㙡㜵〲扦敡㔲ㅢ捣㙤㘶㈴摦〳〷ㅦ㘶㝡㍦愲㡦㘲㠴昷挵挶晦㍦㡤㜴㕦㌵愶㠰搸挹愴㥤慥扣慢搷㌲㤷㙤昶㌶昷㘶㜰㘸㘳捡搱ㄲ搹㙥ㄸ㜰戸づ㐳㉢摣愷ㅦ挰攸敥晣攳㤷捥㥡㝦晢㠳晢散摦㔷㐰ㄳ攵搱ぢ㔱㔸晡㈶㝥㄰搸搰㔴㘵㡡昱捥挲㥢搸昸〶㜲㔵㔰〳换ㅥ㕢㠳愶换摡㘳㝤㜶㠱㌷㍣慡ㄸ㔸ㄳ㔵㝥〸〹捤昵愱㤶〰昰㈵慤ㅦ㈱昸㌶挱㜷〸ㅥ㈵昸㉥㠰敡㐶㙢㌴摢挸晤㠶愲攵戴㠷㌴㡦ㄱ㍣づ攰㕡㑥㑦㈰㙢㝣て愰捣㜲敡〴㕡挶昰㙦㐸攸㈷〱ㄴ㠳㜶㔴㝦㥦㝥ち愰㈲て㤷㤲愲挴㉢昹〱戰㈱㍤㐵㤹㘲㌸戰挰㐳㑤ㅥ㕡晣㙢慥挴扦㠵㜶㐱㐹攴昰㙣搴ㄵ㜳敥㔹㈴㔴㤳捤ㄸ愴㡢ㅦ晤㌳攴昵捦〹㝥〱攰㘲捣㉦慤慣㕡㡥摦挲㠴㕦㤱攸搷〰慡ㅢ㐰捣戹摦㈰攱㍣敡㘴昴㔱戰㘷扢㠰㉥㘵挰ぢ挰㠶昴ㄴ㘵㙡〵㈸㈶ㄹ㌰㘹搰ㅦ㕤㠹〱㜳散〲㙦㘰㌳㜰づ㕡㍡㠰㠰㔴㉤挸㜵㝣㘳挲摣㐹て㝡㐶ㅣ挷㝢搶㔱て㥤扡晡㜸㙦㘶㈰㤳敦㑤攴戶㈵㈳ㄳ㌳攳㜶㘲搳愸㤹㐶㌰㉥㡢㤸㥣〷㤷搹戶捤㡣改昸㘰㘶㉣ㅢ㌵晢㝡て㠷㘰ㅤ收〷搱㐹㥣捥て㑦㔴ㅤ㕣晣〹摢愱㠲㤶攰昱〵㔶愱㐱㙦ㄸ挱㘵㜱㑣ㅡ户搴挳㠶㐹㡥づ㈵昲㐹戳㌶㉥攵㤲づ挶挱㐵㐴㌸㘳㌵昱愱㔱戸搷扤昵昱㔵搹㐴㉣㤹㐸㥢ㄴ〶っ㘶㥥㤹昶㥢㕢㄰捤㕣㥦愱捦㥢㐹搷挷㠷戲㤱㜴㙥ㅢ〳㌳搱㠹㈳㡢㜲昲昲〸挴㔷㈴搲㌹㜴㈳〷㜶㑣㌷挴〷㐷㌳㍢㜱ぢ㘰㉣㤵㕥ㄵ搹㤶㍢㉣愴㠲㕤捡㝥㐴㌴捡慦晣㝥ㄵ昴〷て㔶㍥挶换㘸㙥愶㜵㘸摢〸㍤捤㘷ㄳ㈳㘳㘴㤸昴搲〶㔸㑤㈰㌲昴〵㔶㈳㌵㠵搱㐸搳搱㡥㌱㌳㝥捡戱ㄶ㥤〵㤶つ攵ㄵ慥㔶搰㕣搴慦戰捥慢〰㙢㔶㥤摦㌷㜹戲昰㔷㕤㝥〸㌰㑡改㝤ㄵ㝢㌵慦㄰挸㥤つ攲ㄹ㤶ちㄱ㐷㡤挲捡㠴㈶㌰攷㔵换㔰㕣㘸愸愱㌳㈶㤳㉢ㄱぢ慣㡢昷㐷㐶捣㈴㡣慥㔴㈴㍦挳捡搰㠰挶攱㜸捥㉥敢挹愴㔲ㄱ慡ㅣ搵㜵㌰ㅡ㐹㥡挱㜸昷㔸㍥㠳搳㘸ㅤ〷㄰扤戴㔱㤱㜱愰㈲攳㠲慡㡢㙦攰搱㠶愴搹㔶㘶㑢㈴㥢挸㡦愶ㄲ搱㈰㌳㍣㝥㌸㉣㜴ㄵ晢㠷㤸㐴㘰㈸ㅦ㘷㉦昱㥡㠲㤶㔱〴㜱㌷挳㌰㈵敢㈸㝥㘸戴㕦ㄹ昸愷づ㌲昲㡤㥤㐷㕥㈸晡㌵戴ㄶ㠰㥤㉣㕢ㄱ㝥昹㝣慦㍢昷㝤㕥扦〲㉡㉡㥢㤳㍡㤷〴昸慦晦㘰㈷㤸愹敥〷㤸㌲㉣㕡〳㠲㔰㝦㈶ㄲ㕢〹㜷㍤㤳慤戱㉦敢〴㈱㕡㙥㌵搹㌰〳搵㍤㌸晢挰㤹捡㡥㐴捣捣〶㠹ㄸ㠴㜹㕢捤㄰户㘱挹㤰扣昱〵〲戵挱㜲㝤昵㌹㙤捤戳㑦〰摣昷㤲晡㑡摡㝦昵扣捥攵攴㝡㈸㈴慦愸搷㤱搴㝦〴㔰㙢〱㌸ㅦて挱ㅢ㈴昸ㅦ㠰挰〰㠰㔷㌶挵㌱㘳㐴㤶㌵㠸慡昹㡥慢㘶㌴㍢㠸挸慦㠴挱〳㌲㤱㕡㔷昸摡戰㈲搷㐱攷敥㡣㌱〸㉤㌷㘳㈱㙢㝦愵㜱㑦㑢搹㡦愳㕦㝦搰昰挶㔱㑡扡㐵㘳愹㐱㔳攲摡㡡戱㕣攳㑤㠰㈳戹㔸搰晥戰敢ㅡ㠹搷㠸ち㠵昴㕢㈰昵㠵搴〶㐰㘷晥㌳㠸戱ㄸ昴㈷㈴昵㕥〰㜵ㄱ〰慤〰搷㍢㑢㌱㝥挹昷㤶捦昸㌳挰㉣晢扥挸戴ㅢ愵晡㄰愸戹㔹敡户〱ㄴ㘳㥦摣㠳ち㍡昹づ搲搳敢㘴㠴㌵昰㕦扦㙢㈷㤸㔱㈳〰捥㍣㠲㐸摢昳昸ぢ㤲㝡ㅦ〹ㄸ㐴㉤㐳挰愶㌴㜹慥㘲㈰愰戰つ㍦㜲つづㄳ㥤㍢㉥㘵㌸㈸搷攲㐲㙡搴搵戰㡢㠳〱㌶㙣戰攱敤㈰㄰づ㘲愲ㄸ㤷慥〱ㄲ㙦㝥㤵〳摥攲㘲㄰㤸㤹㤶ち㑣捦挴㍣慡〹ㄳ㌵ㅢ㘷晣戴㠸㠹戵挰㑥捦挴㥤愸〶㐲㥦慥〳攴㌶㈰㕢挱㌸ㄲづ㡦㕣㔳愹〷㡤㥥〱愰㈶捡ㄳ搰㑢搰㘱㠰挰㉥㄰㑣扢㕡㐲㈰㍡㐴慢愵慥㉦㌷㘸㙥ㅦ挳戱㔲㈲㤲㜴㤶㑥ㄵ㡥㙤づ㘸敤㤴摢㘰ち㉦㘰㙢㘵ㅤ㠱搹㠵ㅣ愵挰㐵愵㌲晡㌰ㄳ㈴戸慣㐵愸㉥〷㜰㌸搹㠰戴慤㡥戳㔱愸㡦〲㔰㔷〲改㕤㔶㔷〳㘷㈹挴ㅣ㤰捣㤹扣搹㌴扤㔲㕣㠳慡愲ㄴ㐷戳昱㙢㤱㉢㔲㡡㘳㠱㥤㕥㈹ㄸ㝢〶㈱敥㜲戱ㄱ㍢愳慥㐳挲㤹ち㙦㔱搸㔳㌹ㅥ〴晡〴ㄲ㕥㕦㥥攰㐴ㄲ捣㈵〱攳搵戲戲ㅡ㤱㉢㙣㑦慥慢㔷㘵㤸㜹㌲㐸戱㍤摤攸㙡㥢捥㤲摤昹晢搸昶㍣㠰挰敤㐰㑥㘱挴挰㜷㜶㠵づ愹搳㐶ㅣ摢㔵ㅥ昶〵㠵戹㌲㤱挷㑥㔹ㄷ〷㐰㔲㘲㝣挷㡡摤攱慡搴㔴昰㘷收㤶ㄶㄵ㌹㌸㈷㤶㤶扢㍤㥥㜹㘵㡡㉤㕦挸攵〲㑤㐷㈴㍥㔱㤹㌱ㅥ㑥㑥㤲戲㘲㍥戶㥦愴收㔷㡥㤰扡昸㕥〷搹晣ㄵ㉥㤵㉣㐸摣散愳摡㈸晣挳㍥㝢㉡搲昴戰敥㤸㔶㐵㕣〱㘳㥡〷㈱㝡㔹ㄶ慥摥㍥㤱攸挳㈱㘱捣っ搹㌹㔸愱㌳散攴扡戱㝣㔱㐹㘴㝣愶㕤㠲ㄳ挸㜵㘹昸づ搱㐸㌶㜶㤸ㄸ㥥㤸㥢攵ㅦ㠹つ㜹㤰扥㉢ㅡ攱攳㌲ㄷㄱ㡤㌸捤收㌵㈳戳〷ㄲ㙦攷摥㔸㑦㜶ㄷ挲昰㐱收㜸㑦㔶愴㘰㕤㤳㤵㐰挲㝡ㄳ㔱〰散昳㐹㜳愶㔴㈸㘴挵挸搲昱敥㤱ㅣ㥣搲㍣㍤づ㍢㈵ぢ㕤挷㌷挸扤扦ㅤ㈶ㅣ〴㍢戵㍥㥡挷改㔲愱〱㕥〵㍡㝣㈴〴㡥㔴摢㔲㔲㈲㈷㘳㡡晤慤㜸ㄲ㕣㐳〷㈹㔵挸㉦㉥捦㙢换搵㉤㌷昳戹㝦戹捦㐹搸愱㡡摤㘸㝥ち㍦ㄷ㝢慤晢㜰㠴㉢㘹愶㜳㘶㘷敤㜰戲㜹搵㌹㌸㍡挳昵っ㕡㘴昳戸㉦挷㥢戲つ㕣㍡㐹㜸ぢ昹㐴ㄴ㘷昳ㄳ㌳攲㝤改㘸㜲㉣㘶㡡搳攸散搹攲㍢ㅥㄶ昲ㄲぢ搰㤲搵ㄴ㝣戱㤹搲㠷慦㈳㥣晢㔳〷ㅦ㌹搲愷㐳㔲戲搹愱㡤㤰㙥戲搷摤㕤㘰昶〱㥦㐴搱づ㍢㜲昲ㅣ㔵㉥攲㘳㙢㉢㐱㜱㑦攳㜱㐲攱㌰㑢㔶㥣㡢慣㍦搳㥦㘱攴挹㠵㕡㥤戰㔰㠷㠵㥣㌰㑦㙢攳㌳っ戸捥〷戹㐲搸㐸攱㜹晤㡡挶ぢ㑥捡晣㝥搵敦㤶㕢㠱㍣㥦攲㔱㤳ㄸ㙦ㄲ摥ㄷ晢㠹㈱㈲晦㘴㥣㐸摤㡤扣ㄸ㘹ぢ㈱㌵㜵て㜲㤶㤱㘶挹㔳㥦〱散昴㐶摡扤愸〶㐲㥦㙥㘱㈳㜶㐶摤㡦㠴㘳愴㈱改搸㐹慤㈰搰㙤㈴晣㔲㜹㠲㜶ㄲ㉣〲〸㍣〰〲敦㐶㔳昱㘰㠶㜶㘰㈰㐵㜷㌵㤸愲摢㡥㘵㙡攰慥ㄷづ㥥㙡㘰㘱搵〶扦㡣㜲摤㠱㘶㝦昸捣㌳换㤰昶愹〷〱㥣〱捡㍢搶昲㌳ㄷ戳晦㈵〰敡㈱ㄷ〱㙢搸㤶㕥㈷〹㤶㤲攰攱昲〴㘷㤲攰㉣ㄲ㍣〲〲㥡㠳戶㈹戰っ㌸挷ㄴ㌸ㅢ㘹扡㕣㍣敥愰㌹攰㍣挵㉦㌱挸㔲愸㜸ㅥ挲ㄷㄹ搹㍢摤愶愸ㅥ〵摤㙥ㄲ敢㉥㤰㑦慥捣ㄵ㜶㘳摦㐵搱㕤昸晦搰㠹㥦㜸攵扣㠷扥扢㥣愴㜸㝢㕥㜱搳户敥ㄹ晤㥤㑢㝦昶〰㙢改て㡦㌶愴㙦慦晥㍣〶戴攸㑦㉦摡㔶㡦㈳㔷愴㍦㉢㠱㥤㕥㝦㥥戰摡昶改㔵㙣挴捥㈸㥥捤㌸攲㐱搲攱晥㙡㄰攸㍥ㄲ㍥㔹㥥㘰つ〹捥㈵挱㔳㈰愰づ改㝥攴ち㘲晦㠱慢㕡㄰㘹㕢慡㙢㔹㙤㠰搵㥥〵搲攵ㅣ㌳㈴慥㜸㥡㈲慣㌰搶㠱㘴㝦挳戰㡡攷㉦挲㥥昵㙣㤸〷㌱㐵㍥搰〶㘰愷㘷てて㙣㐰攸搳㠳㙣挴捥㈸㥥摡㌸散㌱㤰戶愷㌱〴〲㝤㍥〹㜹愲㔳㠶㘰㈳〹㌶㤱攰㌷㈰㄰ㅦ攸〲攴㈶ㅤ挹㜶㔱ㄸ㥣扥㌰㐶㈱てっ搷ぢ㐱〲摦攷〵㐰愷㑤㥥ㅤ搹㥤㕥㠴㔲㝤㌱㠰㝡〵㐸㤲敡捤捣㈱㈱换昲㌵㈴扣㉥㜸㐹㌰㔱㘲㘱㜱㠶ㄵ〷昳ㄳ㐹㠴㜲㤹㘴〰换㑡㜱㑤挳搸〵づ㘱戵㑣ㄶ敦戹㙡敦㤵㠵㐲摤㕥昴㔷㍢换㜳ぢ㔹慡戱攴㔵晣て㝣攱㉦愵㌷㙤ぢ昵㌹昰挹㉢㠹慣挳挷ㄸ〶㝥搶摡㐴㌴㥢挹㘵攲昹挶㐱ㅣ㔳攰慥㕥㌶ㄱ挷㡢慥㍢戰ㅢ㉤㤶敤㤳ㄳ慢㑥㘳㈲㠱ㅤ扣攵ㄸ摡㥡捥散㑣换㘸〲㌹㕥㙥㘷㙦扡愶㠶摤昰昵㈷捦晢挰扣昰ㅦ㤰㘴㘵ㅤ〱㐹㝤㔵㤸㈱㐲㍥㘱㠶〹昹㠴摦戰㝥晢挲㡣ぢ昲〹㌰㠶戶扦㠱〶戶慤㐶㔴㔴挵㤴㔹㕤㔳㔳攲ㄵ㤵〴昷ち㜷㔰つ㠳戱扤挰ㅤ㤸戲搷㤵㉡㕦㠹㜳㥣攴㈸㉢㔳㌱㜴ㄴ㜸ㅤ〳〸㠵ㄹ摥㈳捥㈰㍦㡥攸㔹㌱㕣晣㕤㥥ㄱ〷扡づ㘸㜹搱攳扢㤵㥣戱〵㤸ㄹ挰戸づ㌳挲㡣て㑡换愳㈸㤴敦搷攴㑢㌶㈵搱㍤昶戸ㄵ㜸晣〸㤱㘲㜴㡦扡愹㙥挴㐴愸ㄱ㐸晢㡣ㄴ捡㉢㡡㔹摤〰㌲㡡扡㔸㔴敦愲愲㠸㉡㠳捡㄰搵㕦㤰㘷晣捡搸㠶晣晣㥥ㄵ㍤ㅢ㠶攳㙤㑢㍢ㄷ㜷戶户㐵㘲㑢愲㡢摡ㄷ户㜵㜶㜴㐶㤷戴戴戵挶㕢㕡㍢摡㤷㜴㜶ㅡ摢ぢ愴㈳㉤慤慤㥤敤㤱ㄶ晣㕡戲㘸㘹㕢㕢愴愵㌳㙥戶㥡㈳搱ㄸ㜱㉤昱㌰〷捡收㜵ㄶ㜵㜴づ㈰捣㔹〹㡡愷㌹㝡㡣㈸〹㍥㤱㡡〴㐲慡㘸ㅥ㔲㐵搴㔵㤸〲挵㠷㍣㉥㌳戲㝣ㄷ㐰㈸捣ㄸ愱㠸攱㔲㈴捡㠸攱㌲愰㡢挵昰ㄱ㘰扣㘲㌰散㔶昴攵㐸挸攷㜹昲愱㥥㘲㥣ㄱ㍦㍥晤㌱㐲晢㔱ㄲ㌵㐴㐶㝦摣㉥收〰ㄴ愳㠶㈲㥣㡦㘰㤸㡥㜰㌴㠵挳攵愶㉥〵戶㔴づ㡣ㅤ㡡ㅣ㍥㠹㠴扥ㄲ愰摥ㅦ慥㤷㍡㘰〸〳㠶㝣挲㡣づ㑡㠲ㄱ㐲㍥㙡㈶ㄲ挲㤸㜱㥢㌱㍣摢搴㔷〳慢慦〱〸㈹〶搱昰㠳摢㤱㠰ㅣ㈰晦㠷ㄹ㍤㘳㐲㤳㕤㥡捣搱攴㐷㤸〱㌵挱㕦㑦搴㕣㔲㥣〸愰㈴ㄶ挶摣つ挰攳㐷㠸ㄴ㘳㘱㌲搵㤴㙢慡挶㡤挰㔶搶挳慤㘵攷㝦ㅣ敡挸晣㍦㠷〴昴㤰㈱㌱㡥挳戸〹〹㑢て愳㥤㈳㤱㔸㑢㕢㝢晢搲昸愲㐵搱㈵ㅤ㥤昱捥㐵㑢㕡ㄶ戵㜴戴挶昰戵㔱扣挳昸㝣㠱戴慤ㅤ摦晥戴挵㤶戴㉦㡤㐶ㄷ戵挴㘲㥤㡢摢攲㘶ㅣ摦㉢㐷ㄷ㡦戴㉣㕤摣㙡摣㕣㈰敤㠴ㄲ㐷㕡㐶ㄶ户㡣昰㔳收㘸㜴愴愵ㄳ㥡つ摡挵㑢㐷ㄶ㐵㍢愳攱ㄳ散㤱攸㕢㤰搰户ㄲ摣〶㄰㘶㑣㑥㌸㜵㍢㔱㜷㄰摣㐹晣㕣〷㕦㈰㤵㥡㡡㔱㌸ㄱ搴㘶㕢㔰愲昴㜷戳摥㍤〰愱㌰〳㜱㌲攵㉦㈲㔱㐶㠳敦〵扡㔸㠳敦〳挶慢挱昳散㔶昴晤㐸挸搷㤹昲㥤㘶攰ㄴ㘴扤㕢㥥敢㠴搲ㄵ㍤㠲搹改ぢ扢㐲㝡戲㜹ㅥㄱ㍦㙦㉣㤲挴挵敥㜵昰㉢昳㐴ㅤづ摥㐸戵攵摤㑦晢摥㤰㈹㕣戴㤹摢户㤷〷挵摢扥㍤㌷昹㕥攱攰㝣㥢㔰㘰〸昲摤扦㕥㈰㤲㌲㉦㤷㤰晥ちち㘸扣㥤㡡摦愴㈹摥㜵ㄸㅦ㉡挱〶㑥〷㙡晦ㅤ㘷搶㥦㌹㜹捣挷〳摤愶㈴㘲〸晢㜱㝥晥㈰扢㙦㈲㈸ㄹ搹㐲〷晢㌵㍢㐱㜵㔶㘷㈰㈳㥢挴㠰㝢㤳昸㍡戰㤵㌷㠹晥戲㥢〴摤㌴搹㈴扥㠹〴㌶〹扡㘴㝣挲㜴换㈴搱敥㈴ㄶ搹㠹㠶づ㈴昸捡愳愹㜹㐸㥦㌰晤㉤搹〰㍣㕢㈸㕤㌰挱㍦㡣㠴㝣㠷㉢㕦攴㠶改㝥昱〹搳〵㤳挴㤹㑥攲㉣㍢愱㤶㈱挱㤵ㅡ㔲扤攰〰㌵㠹㉤㠵昴愳挴㐱㈳攸㝣攱〷户换〸敤㐷㉤㉦㡢敤〲㤶㕡愱晦㠵挵昴愱昰攳愹搹敢㘰ㅦ戳ㄳ㈲戱㤵挸㠸挴捥㜶㑢散㕦㠱慤㉣戱て㤴㤵搸㉡搴ㄱ㠹㝤て〹㐸㡣㑥㄰㥦㜰㥦㤳愰搷㈳㤸㜳敤㐴〳㥤㥥昷㐶㘲㙢搱戲㐸㠶愶㥡㡥ㄳ㙣〱〸搳㝢ㄲ晣搳㐴㜵㘲㌸昲㜹慣ㄲ攷㠷戹㘷㠰挷㡦㄰㈹㍡㍦挲㥤㜶ㄷ㜷㈶摦敦慤㘵ㄹ㌱㠸㑡挲㠸ㅦ㈳〱㐶っ戱㌹㍣攱昳㥤〴晤ㅢ挱搰挷攱愳㉥㐴㐲摥ㄸ㘷愰㐹摡㍣㌲挶㥦〰慢㝦ち㄰ち㕦〴㈸㌸㡦〶㕥散攰㝦㑥摡攵㘸㑢扥挵つ㙦㐶㔶〶昱㑢㈴敡慢〲㌴捦捦慡㝣愲攰戲㑦㥢㄰㜸㉢晡㜲昳ㅣ㝣㠹㌹挱㌷㔸ㄵ㙥ㄹ㔸㘷昳搵晥㌳て慥㉤敥捥㜵㘸㡡晦〳昳㌱捦扦愲ㅤ捣挸戵愵戲㐵戱㘱㝥つ㝣〳㡤昶〰㌰㥥慤攰㜵㌲㠸㑦㤷㐰㕦搰晥ㅤ敥㙡㠸㌹㌵㌶慢㤳㙥攸づ㍣㝦㠵昷㝥攵愵戳扥扡敡㠵㕤㌷㉥户㝥攷㤷㉢㥡敦戳搰㡥昷晢㥦㐶㑣慢散㝤搳戹㜶㠱昷〳愸昰㔶戴㈴挲㝡ㄱ㠹晡㉡㤵挱㉦ち㑣㥤㠰ㅡ攴㤲㑣散㈵㘰〲㔹㠰戲ㄱ㑢敦㥦㔲㜰晦摤づ㜲㘱㜶慡㉦〷㤷㐴㍥愵敦㉥晣昱㤰㈳ㅣ㔷愵挹昹㔲㜲晥㈴挶㌹㄰㜰慡慤换ㄶ敡攱换㐳戸㠹㈸㘸攲㜷㤵戳㈷㜳慥㑢ㅢ挷㑤㘲㜱づ㠴攸戴ㄹ㜳㕡捣攱㑣扦摡㕦㔵㜲愵㔹慣ㄴ晢捦㠴昰㤶〶㕢挳㔷挰㝤戱ㄹ㤸挱㜱㘵慥慣慣㐸攴攵挴㤹戱㌱愵户㠱㌹挶㝦ㄱ㉣㥢搷㍢慦慤㈳㜰っ㜸攷㡤捥㔵散〳昵㕣晡挴ㅥ愹昴㈱晤㝢ㄴ愸ㅣ〰㜹慦㌴㕤㈰攳㘵㠲㘵昳㔶愰ㄳ㌵ㅢ㥤戰㈳㑡㌰愴㕦㈵㔱ㅥ挰㐱愹㌱㍢挳搶ㅡ攸挶ㅣ㤸㘲敥㜲㙡㔴㔲㑣敢戸攱扦㤷㕦晦昸晦㥥㜶昱昵㉦㉦㔷㤷愳㐶㌹挵っ㘳㤰㘵ㄵ戳挱㉥昰㝥㤸ㄶ㜶㕣愰㌰扤ㅥ搱搰㌷㤰㠰㠶㝥ㄲ扦㐴㐳敢㔱戵愰愱㙦〲慢慥㜴㡡㙡敤㈲搹戶摥〲戶攱㙡〰收㉡慥捡〶晡㌱㐲㔱㘹戲㘱挷戵搱㝦〲愹摥㑢昰㘷〰㐵㈷愶摣愴慢㉡㑤摡㙦ㄷ㜸㍦㐶ぢ摦㠰㤶㘴慥晢㤰挰㕣改愶挸㕣㝤敥戹㉡㠸㔳摤㠲㈲㑢㉢㙥㐲捡愸〲捥搲㡡㜶昵捥扢㤶㔶㔸㍡挴〸㥡扡戵㐰㑤昷挵愸戱愸愱愸敤㙡慦㑤㙤改㄰晦昰㤳愲攷㘱戵㝤㌳愹㙢㉤敡ㅥ㔲扦㘹㔳㤳㔳㈱㕤㑦㙡㝡㈶〵㡤愳㠷挲っ换搵㥤㜶〶㔴扥㠶扢搹搴㔴ㄲ㐰ㄹ㥥挹㝤搱捡捦敡㙡愰攳㈲㌵㉢㐹㐶㈸㍢ㅦ摡㈳扦㡦晥愶昵晢慡慦敦㔱昷愳㘶㌹挹晣〱戳㈸慢㡥慦搹〵摥慦攴ㄴ㡤㘵晣昸昴㑣㑣㠶㤳㤳〹㡡㤵㑡慣愳慤㈴〹搳㉥ㄵ㈹捥〶㉤愴㐸㍢㔲愴昸㌲㕡㉦㘸散ㅣ昲敥㘱ㄴ㑤づ昰ㅢ㙣敡〲〰昵㥦㤵〶昸㤲㕤㔰昲攱〰㙤㌷晣攰㠶㠷㙢㠰㘱挷㠰㔳㘲㥤戱戸㠰㐱㈶晣ㄸ㙡挸㐸攷㕡㈳愵晤㈴㈳㝤摥㍤搲㤳㌸㔲ㅡ㉤攵㐶晡慢㑡㈳晤愵㕤攰扤愲ㅦ愶㤹㈳㥤㥥㙡㜵㑡㕢㐵㍡晤㠵扢搳搳㔱搸昰ㄳㄴㅤ搸㤶㐵㤳㐵㙡㑣愹㉢㕤㍦敡挲昴昱㉥扥扥㑢搱㝡㤹㥣搸㈶㘰㉤ㄱ晣戴搲挴㝥㘲ㄷ㤴㕣扤愷扤㌳摤搵㝢搷㥦摦攰㐹㝡㈰捥㄰㙥㙤摣㐲搳㐴㤱ㅢぢ㐹㠹㝦搶攱愶㙣ㄶ㝦〰愳ㅦㄷ挲㜱㍦ㄶ㝦改捡づ晡攱愲㌸㑦㜲㥣扢㤸㕡㜲慣㙣挴搷㘵㜱㌹戳㈶摥㤷挳㤹㝣㉣㠸て昸昳昸㍡㌳㝤㌸㜸搱㠸㐸㔷㐳愶㜸慣ぢ戴㘵㠳挱扤㈸㉥晢搶㤴㥢㍥捤㤳晣㜰捥㘵晤扣㘰㝢㜰㍥戴㜱〶㠶攳㥣㔵挴㕣㔷挶慢搵㡦㈱㘲㉢㝡昶㔱摦㍥ㄹ㌳㕥挸扡ㄵ昴㐶ㅢ㐰ㄵ㍥㑣㤷挵〶㄰搲敤挰挸愱㠰㜵㡣ㄵ愰ㄵ攸㥤ㅣ挳昳㉢㐱攷昳晣㜵㡡摡㕡捥搸㜹ㄴ㡤㌰㙡㤱搱〱摡挲㉤捤攲戱㝤扦散搸㤶㜰㄰ㅣ摢攴戸㤶ㄲ戵〶ㄸ㙢㕣㡡㐶ㅣ挷收㍣搵戴㉥愶戲㙣戸挵搵愴㠶㈳晣㥢㠱挱搴㜰搲㑣㙦挹㡦ㄶ晥㑥㈰〲㌸昸捥㑢㥦㠵㕥搸慤㜴㑤ぢ㠴慤敡て戸戱㙦〰㈳戳㕡〶慣㜳㙢戲㜸㔲㡦㤷㥤搴㜲搰㝢㈶搵㑤㤴㙢㔲㝣敦扢㈷ㄵ攰摢㝥㠹挷㐳㈸㡥扥㔸搷㌶挵㐲㙣戲搲昶慤㕣ㅡ㕡㉥㌳㡣㜱ㅣ㘲〲㝣摤㝢㤵戲㘲㤳昲愲戲晥㤸㠶㑥㥤㘳摦㙥て挸摦捥〹㌲捦㍦愲ㄳ㐸つ收捤㙤戵㈹慢㜷㉥㕣㜴㠳㑤ㄱ㠷摤㠶戱攸〰〷捦敡ㄲ㐹攲㜸攵昹攷摢扢慣挴摥㝤㤶㠱昶戴敤㝢散戵㜵㜹敦扥挰愳㘰昸㐱昵㔴㥥㐷㡡搶㄰昹㈴㑦搷㥤㕤㔶㘲敦扥㜶㜹㝥㕢㌲〰昵ㅤっ㠰㠳㘰ㅤ㐵㌳慡㔰㝢㜴㜷愱㜶愵攱慢㙦扢㙢戳つ搱㉦慥㌰昷㈵捣㘲ㅤ㝢ㄸ㜵㑡ㄷ昵敡㔲ㅤ㕢攳搱㌱摡㕢㙥ㅤ㔳㌴愹㐴捤晢㤱挰㡦愵晣㌴㥤〴扢搶㡤愵㠹㈴搸〱ㄷ㌶㑣㉢㐲摥㠱敢㤰搰敢〹捥〳〸㈹㥡っ㌲㤷つ㐸㑣㝥㥢户㠳㍥㑦捥慦扥攲捣攱㤵戶㘳㙣㘱㘲㘳ㅡ㘲㝤ㅡてㅣ㈹㤵㌶愴㌷ㄲ攵㕡㈷戴㌶㌸㠷愱㥢ㅦ改㝡户㝤㜳㜷㤸㘶㠲㡣攰〲㔲㝥㤰攰㐲㠰㤰愲㈹挰ㄱ㘸㡥挰慦敥㉥摢攳㘶搲ㄷ昷㌸㑣㤴慢㐷㕡つ敥ㅥㄵ㕦昷㌲戵〸ㄲ攵昷摤㍢㥣捥㝣敥㝤㌷捡㤶㡢昷㌶㤳㈸㔷㘷戴ㄶ摣㈲ち㜰慦昶慥㔹㔷㈰扡昸㐵㠲搹ㅥ㙣㥣㜲ぢ晡㔱㝣〳戰つ㍤㙡㈷㤸㔱摣㤲㌹っ㥤㈰㤶扢戱搰㕣㘲㈷㤸㘹攰敥挹㐴㤰㝢㙤〳㜷捤㐲㑥㜱昷㤳晡㕢㠹敥戶换㜴搲㑥㤰㔰㔱㝢㠵㈶㐵㉣ㄵ㤷㘸㥤㜶搱㌴㔰㐹ぢ慤㌶㔰㌹㈷㜳㔴捡㐲㑥㔱ㄹ挵ㄲ晢っ攴㐰㐳昵〳ㅣ㥡摦㔰㔴㔰㈹昸戴㕤戰㑣ち㤴㍡捦㈹戸摥㉥攰㐲搷㔹戶㑡愵㤴愱攵㤸愳㍥捡搰昲㐸攰挷㕡㌲搴㍤㘹昷㕡㑦㠷搴㐷㈹戸挶搳㈱㜵㔴ち慥㜶㜷㌸づ慣愲㑥㑡㠷ㄳ捣㔱ㅤ愵挳㕤㐸攰挷敡㤰慡㈴㌴㤷戲㤸㕡㈴㌴㤷搹〹㘶㤴㠸㤴搳㜰㑣㘵愴㝤㘱㡡㔶搶换攵㐸挰愸ㄷ愱㤲敡㘳慣㘴㍦㘱ち㔷愸㍥㙡㔱㠹攸㔰愸㍦㠶㍣ㅦ晥ち㔳㠴㐲昵㜱㡢㑡㠴㠷〲晤㜷㌶ㄵ㈹挳ㄴ愲㔰晤扤㔰㌵㤰慢㌴㑦晤攳㉡晡攱搸㠷㍦扣户愱扡昱搸敡ぢ扡敡㙥㝥晥晢㉦摥昰散挵换㝥昷捥㙤户㍤晢搲つ捦扣昳㥤㤱㘵㑦㝥攱ぢ㑦慣戹昳㤹ㄷ㡦㡣敦昶㝦㙢㙦晦敥换㕡户㕥戶㍤㝥晥晢㔷㕤昶挱㑢捥㙢㕤㝦㐴㔳㔵㔵㑤捤愹㌳㥦㍡晡戴昰㐷户㍦愴ㅥ㝢㙥㑥㕡㠹愰㌸㡣㑦愰㈷㍥㌴㡢挳ㄴ㤸っ攳㤳㐸攸㉢〱敡晤つ㘴昸㝢㍡ㄶ㤱㈱扡搷㔷愱㈷㍥ㅣ㐲㤸戲㤴戱㕣㡤㠴扥〶愰摥慦㐴㤴㈸㉤㤶〴㐵㉡愴㥦㈲㔵㤵愲搸㐴㜱㜲戶攲慣㐰㤵㈰㉥ㅥ㔳㔲㔲㤰㉤㉥〸㔳㘴㙣愱扥㕡㔱㑥㐲戳摤㐳攳〸㑣㔱㐶㐲戱捤㐳㐱㕥摡慤㤰㠱㐲㤳㈹愶㔱㘴慡ㄴ愴敤〲㌹㕤晤㐷㘰挳㥣扥㕤㥤㜳ㄶ慡愴愷㍡昹㈰〵㕢摤搵㍦〷慣攲攴愵㈸攱愹挳挶㘵㈱㝣㥥㘴愴㤵摣捤捣〹捡换㔰㈵㐵挴摥ちㅡ攷〹㍢㤹摡晦〳〱㜸ㄶ㈴</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</si>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</sst>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_(&quot;$&quot;* #,##0_);_(&quot;$&quot;* \(#,##0\);_(&quot;$&quot;* &quot;-&quot;??_);_(@_)"/>
    <numFmt numFmtId="165" formatCode="0.0%"/>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00FF00"/>
        <bgColor indexed="64"/>
      </patternFill>
    </fill>
    <fill>
      <patternFill patternType="solid">
        <fgColor rgb="FF00FFFF"/>
        <bgColor indexed="64"/>
      </patternFill>
    </fill>
  </fills>
  <borders count="2">
    <border>
      <left/>
      <right/>
      <top/>
      <bottom/>
      <diagonal/>
    </border>
    <border>
      <left/>
      <right/>
      <top/>
      <bottom style="thin">
        <color indexed="64"/>
      </bottom>
      <diagonal/>
    </border>
  </borders>
  <cellStyleXfs count="2">
    <xf numFmtId="0" fontId="0" fillId="0" borderId="0"/>
    <xf numFmtId="44" fontId="1" fillId="0" borderId="0" applyFont="0" applyFill="0" applyBorder="0" applyAlignment="0" applyProtection="0"/>
  </cellStyleXfs>
  <cellXfs count="19">
    <xf numFmtId="0" fontId="0" fillId="0" borderId="0" xfId="0"/>
    <xf numFmtId="0" fontId="2" fillId="0" borderId="0" xfId="0" applyFont="1"/>
    <xf numFmtId="0" fontId="0" fillId="0" borderId="0" xfId="0" quotePrefix="1"/>
    <xf numFmtId="0" fontId="0" fillId="0" borderId="0" xfId="0"/>
    <xf numFmtId="9" fontId="0" fillId="0" borderId="0" xfId="0" applyNumberFormat="1"/>
    <xf numFmtId="164" fontId="1" fillId="0" borderId="0" xfId="1" applyNumberFormat="1" applyFont="1"/>
    <xf numFmtId="10" fontId="0" fillId="0" borderId="0" xfId="0" applyNumberFormat="1"/>
    <xf numFmtId="164" fontId="1" fillId="0" borderId="1" xfId="1" applyNumberFormat="1" applyFont="1" applyBorder="1"/>
    <xf numFmtId="0" fontId="2" fillId="0" borderId="0" xfId="0" applyFont="1" applyAlignment="1">
      <alignment horizontal="center"/>
    </xf>
    <xf numFmtId="0" fontId="2" fillId="0" borderId="0" xfId="0" applyNumberFormat="1" applyFont="1" applyAlignment="1">
      <alignment horizontal="center"/>
    </xf>
    <xf numFmtId="164" fontId="0" fillId="0" borderId="0" xfId="1" applyNumberFormat="1" applyFont="1"/>
    <xf numFmtId="0" fontId="0" fillId="0" borderId="0" xfId="0" applyAlignment="1">
      <alignment horizontal="center"/>
    </xf>
    <xf numFmtId="164" fontId="1" fillId="2" borderId="0" xfId="1" applyNumberFormat="1" applyFont="1" applyFill="1"/>
    <xf numFmtId="44" fontId="0" fillId="3" borderId="0" xfId="0" applyNumberFormat="1" applyFill="1"/>
    <xf numFmtId="10" fontId="0" fillId="2" borderId="0" xfId="0" applyNumberFormat="1" applyFill="1"/>
    <xf numFmtId="10" fontId="0" fillId="3" borderId="0" xfId="0" applyNumberFormat="1" applyFill="1"/>
    <xf numFmtId="164" fontId="1" fillId="0" borderId="0" xfId="1" applyNumberFormat="1" applyFont="1" applyBorder="1"/>
    <xf numFmtId="165" fontId="0" fillId="2" borderId="0" xfId="0" applyNumberFormat="1" applyFill="1"/>
    <xf numFmtId="165" fontId="0" fillId="0" borderId="0" xfId="0" applyNumberForma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workbookViewId="0"/>
  </sheetViews>
  <sheetFormatPr defaultRowHeight="15" x14ac:dyDescent="0.25"/>
  <cols>
    <col min="1" max="3" width="36.7109375" customWidth="1"/>
  </cols>
  <sheetData>
    <row r="1" spans="1:3" x14ac:dyDescent="0.25">
      <c r="A1" s="1" t="s">
        <v>7</v>
      </c>
    </row>
    <row r="3" spans="1:3" x14ac:dyDescent="0.25">
      <c r="A3" t="s">
        <v>8</v>
      </c>
      <c r="B3" t="s">
        <v>9</v>
      </c>
      <c r="C3">
        <v>0</v>
      </c>
    </row>
    <row r="4" spans="1:3" x14ac:dyDescent="0.25">
      <c r="A4" t="s">
        <v>10</v>
      </c>
    </row>
    <row r="5" spans="1:3" x14ac:dyDescent="0.25">
      <c r="A5" t="s">
        <v>11</v>
      </c>
    </row>
    <row r="7" spans="1:3" x14ac:dyDescent="0.25">
      <c r="A7" s="1" t="s">
        <v>12</v>
      </c>
      <c r="B7" t="s">
        <v>13</v>
      </c>
    </row>
    <row r="8" spans="1:3" x14ac:dyDescent="0.25">
      <c r="B8">
        <v>3</v>
      </c>
    </row>
    <row r="10" spans="1:3" x14ac:dyDescent="0.25">
      <c r="A10" t="s">
        <v>14</v>
      </c>
    </row>
    <row r="11" spans="1:3" x14ac:dyDescent="0.25">
      <c r="A11" t="e">
        <f>CB_DATA_!#REF!</f>
        <v>#REF!</v>
      </c>
      <c r="C11" t="e">
        <f>'Monte Carlo'!#REF!</f>
        <v>#REF!</v>
      </c>
    </row>
    <row r="13" spans="1:3" x14ac:dyDescent="0.25">
      <c r="A13" t="s">
        <v>15</v>
      </c>
    </row>
    <row r="14" spans="1:3" x14ac:dyDescent="0.25">
      <c r="A14" t="s">
        <v>19</v>
      </c>
      <c r="C14" t="s">
        <v>36</v>
      </c>
    </row>
    <row r="16" spans="1:3" x14ac:dyDescent="0.25">
      <c r="A16" t="s">
        <v>16</v>
      </c>
    </row>
    <row r="19" spans="1:3" x14ac:dyDescent="0.25">
      <c r="A19" t="s">
        <v>17</v>
      </c>
    </row>
    <row r="20" spans="1:3" x14ac:dyDescent="0.25">
      <c r="A20">
        <v>28</v>
      </c>
      <c r="C20">
        <v>31</v>
      </c>
    </row>
    <row r="25" spans="1:3" x14ac:dyDescent="0.25">
      <c r="A25" s="1" t="s">
        <v>18</v>
      </c>
    </row>
    <row r="26" spans="1:3" x14ac:dyDescent="0.25">
      <c r="A26" s="2" t="s">
        <v>20</v>
      </c>
      <c r="C26" s="2" t="s">
        <v>23</v>
      </c>
    </row>
    <row r="27" spans="1:3" x14ac:dyDescent="0.25">
      <c r="A27" t="s">
        <v>21</v>
      </c>
      <c r="C27" t="s">
        <v>42</v>
      </c>
    </row>
    <row r="28" spans="1:3" x14ac:dyDescent="0.25">
      <c r="A28" s="2" t="s">
        <v>22</v>
      </c>
      <c r="C28" s="2" t="s">
        <v>22</v>
      </c>
    </row>
    <row r="29" spans="1:3" x14ac:dyDescent="0.25">
      <c r="C29" s="2" t="s">
        <v>20</v>
      </c>
    </row>
    <row r="30" spans="1:3" x14ac:dyDescent="0.25">
      <c r="C30" t="s">
        <v>37</v>
      </c>
    </row>
    <row r="31" spans="1:3" x14ac:dyDescent="0.25">
      <c r="C31" s="2" t="s">
        <v>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tabSelected="1" zoomScaleNormal="100" workbookViewId="0">
      <selection activeCell="B16" sqref="B16"/>
    </sheetView>
  </sheetViews>
  <sheetFormatPr defaultRowHeight="15" x14ac:dyDescent="0.25"/>
  <cols>
    <col min="1" max="1" width="11.140625" customWidth="1"/>
    <col min="2" max="2" width="11.5703125" customWidth="1"/>
  </cols>
  <sheetData>
    <row r="1" spans="1:18" x14ac:dyDescent="0.25">
      <c r="A1" s="8"/>
      <c r="B1" s="8">
        <v>0</v>
      </c>
      <c r="C1" s="9">
        <v>1</v>
      </c>
      <c r="D1" s="8">
        <v>2</v>
      </c>
      <c r="E1" s="9">
        <v>3</v>
      </c>
      <c r="F1" s="8">
        <v>4</v>
      </c>
      <c r="G1" s="9">
        <v>5</v>
      </c>
      <c r="H1" s="8">
        <v>6</v>
      </c>
      <c r="I1" s="9">
        <v>7</v>
      </c>
      <c r="J1" s="8">
        <v>8</v>
      </c>
      <c r="K1" s="9">
        <v>9</v>
      </c>
      <c r="L1" s="8">
        <v>10</v>
      </c>
      <c r="M1" s="9">
        <v>11</v>
      </c>
      <c r="N1" s="8">
        <v>12</v>
      </c>
      <c r="O1" s="8" t="s">
        <v>39</v>
      </c>
      <c r="R1" t="s">
        <v>43</v>
      </c>
    </row>
    <row r="2" spans="1:18" x14ac:dyDescent="0.25">
      <c r="A2" s="3" t="s">
        <v>24</v>
      </c>
      <c r="B2" s="12">
        <v>-5400</v>
      </c>
      <c r="C2" s="5"/>
      <c r="D2" s="5"/>
      <c r="E2" s="5"/>
      <c r="F2" s="5"/>
      <c r="G2" s="5"/>
      <c r="H2" s="5"/>
      <c r="I2" s="5"/>
      <c r="J2" s="5"/>
      <c r="K2" s="5"/>
      <c r="L2" s="5"/>
      <c r="M2" s="5"/>
      <c r="N2" s="5"/>
    </row>
    <row r="3" spans="1:18" x14ac:dyDescent="0.25">
      <c r="A3" s="3" t="s">
        <v>0</v>
      </c>
      <c r="B3" s="5"/>
      <c r="C3" s="12">
        <v>16000</v>
      </c>
      <c r="D3" s="5">
        <f>C3</f>
        <v>16000</v>
      </c>
      <c r="E3" s="5">
        <f t="shared" ref="E3:N6" si="0">D3</f>
        <v>16000</v>
      </c>
      <c r="F3" s="5">
        <f t="shared" si="0"/>
        <v>16000</v>
      </c>
      <c r="G3" s="5">
        <f t="shared" si="0"/>
        <v>16000</v>
      </c>
      <c r="H3" s="5">
        <f t="shared" si="0"/>
        <v>16000</v>
      </c>
      <c r="I3" s="5">
        <f t="shared" si="0"/>
        <v>16000</v>
      </c>
      <c r="J3" s="5">
        <f t="shared" si="0"/>
        <v>16000</v>
      </c>
      <c r="K3" s="5">
        <f t="shared" si="0"/>
        <v>16000</v>
      </c>
      <c r="L3" s="5">
        <f t="shared" si="0"/>
        <v>16000</v>
      </c>
      <c r="M3" s="5">
        <f t="shared" si="0"/>
        <v>16000</v>
      </c>
      <c r="N3" s="5">
        <f t="shared" si="0"/>
        <v>16000</v>
      </c>
      <c r="O3" s="5">
        <f>N3*(1+$B$14)</f>
        <v>16480</v>
      </c>
    </row>
    <row r="4" spans="1:18" x14ac:dyDescent="0.25">
      <c r="A4" s="3" t="s">
        <v>25</v>
      </c>
      <c r="B4" s="5"/>
      <c r="C4" s="5">
        <f>C3*B17</f>
        <v>13000</v>
      </c>
      <c r="D4" s="5">
        <f>C4</f>
        <v>13000</v>
      </c>
      <c r="E4" s="5">
        <f t="shared" si="0"/>
        <v>13000</v>
      </c>
      <c r="F4" s="5">
        <f t="shared" si="0"/>
        <v>13000</v>
      </c>
      <c r="G4" s="5">
        <f t="shared" si="0"/>
        <v>13000</v>
      </c>
      <c r="H4" s="5">
        <f t="shared" si="0"/>
        <v>13000</v>
      </c>
      <c r="I4" s="5">
        <f t="shared" si="0"/>
        <v>13000</v>
      </c>
      <c r="J4" s="5">
        <f t="shared" si="0"/>
        <v>13000</v>
      </c>
      <c r="K4" s="5">
        <f t="shared" si="0"/>
        <v>13000</v>
      </c>
      <c r="L4" s="5">
        <f t="shared" si="0"/>
        <v>13000</v>
      </c>
      <c r="M4" s="5">
        <f t="shared" si="0"/>
        <v>13000</v>
      </c>
      <c r="N4" s="5">
        <f t="shared" si="0"/>
        <v>13000</v>
      </c>
      <c r="O4" s="5">
        <f>N4*(1+$B$14)</f>
        <v>13390</v>
      </c>
    </row>
    <row r="5" spans="1:18" x14ac:dyDescent="0.25">
      <c r="A5" s="3" t="s">
        <v>26</v>
      </c>
      <c r="B5" s="5"/>
      <c r="C5" s="12">
        <v>2000</v>
      </c>
      <c r="D5" s="5">
        <f>C5</f>
        <v>2000</v>
      </c>
      <c r="E5" s="5">
        <f t="shared" si="0"/>
        <v>2000</v>
      </c>
      <c r="F5" s="5">
        <f t="shared" si="0"/>
        <v>2000</v>
      </c>
      <c r="G5" s="5">
        <f t="shared" si="0"/>
        <v>2000</v>
      </c>
      <c r="H5" s="5">
        <f t="shared" si="0"/>
        <v>2000</v>
      </c>
      <c r="I5" s="5">
        <f t="shared" si="0"/>
        <v>2000</v>
      </c>
      <c r="J5" s="5">
        <f t="shared" si="0"/>
        <v>2000</v>
      </c>
      <c r="K5" s="5">
        <f t="shared" si="0"/>
        <v>2000</v>
      </c>
      <c r="L5" s="5">
        <f t="shared" si="0"/>
        <v>2000</v>
      </c>
      <c r="M5" s="5">
        <f t="shared" si="0"/>
        <v>2000</v>
      </c>
      <c r="N5" s="5">
        <f t="shared" si="0"/>
        <v>2000</v>
      </c>
      <c r="O5" s="5">
        <f>N5*(1+$B$14)</f>
        <v>2060</v>
      </c>
    </row>
    <row r="6" spans="1:18" x14ac:dyDescent="0.25">
      <c r="A6" s="3" t="s">
        <v>27</v>
      </c>
      <c r="B6" s="5"/>
      <c r="C6" s="7">
        <f>-B2/12</f>
        <v>450</v>
      </c>
      <c r="D6" s="7">
        <f>C6</f>
        <v>450</v>
      </c>
      <c r="E6" s="7">
        <f t="shared" si="0"/>
        <v>450</v>
      </c>
      <c r="F6" s="7">
        <f t="shared" si="0"/>
        <v>450</v>
      </c>
      <c r="G6" s="7">
        <f t="shared" si="0"/>
        <v>450</v>
      </c>
      <c r="H6" s="7">
        <f t="shared" si="0"/>
        <v>450</v>
      </c>
      <c r="I6" s="7">
        <f t="shared" si="0"/>
        <v>450</v>
      </c>
      <c r="J6" s="7">
        <f t="shared" si="0"/>
        <v>450</v>
      </c>
      <c r="K6" s="7">
        <f t="shared" si="0"/>
        <v>450</v>
      </c>
      <c r="L6" s="7">
        <f t="shared" si="0"/>
        <v>450</v>
      </c>
      <c r="M6" s="7">
        <f t="shared" si="0"/>
        <v>450</v>
      </c>
      <c r="N6" s="7">
        <f t="shared" si="0"/>
        <v>450</v>
      </c>
      <c r="O6" s="7">
        <v>0</v>
      </c>
    </row>
    <row r="7" spans="1:18" x14ac:dyDescent="0.25">
      <c r="A7" s="3" t="s">
        <v>5</v>
      </c>
      <c r="B7" s="5"/>
      <c r="C7" s="5">
        <f>C3-C4-C5-C6</f>
        <v>550</v>
      </c>
      <c r="D7" s="5">
        <f t="shared" ref="D7:N7" si="1">D3-D4-D5-D6</f>
        <v>550</v>
      </c>
      <c r="E7" s="5">
        <f t="shared" si="1"/>
        <v>550</v>
      </c>
      <c r="F7" s="5">
        <f t="shared" si="1"/>
        <v>550</v>
      </c>
      <c r="G7" s="5">
        <f t="shared" si="1"/>
        <v>550</v>
      </c>
      <c r="H7" s="5">
        <f t="shared" si="1"/>
        <v>550</v>
      </c>
      <c r="I7" s="5">
        <f t="shared" si="1"/>
        <v>550</v>
      </c>
      <c r="J7" s="5">
        <f t="shared" si="1"/>
        <v>550</v>
      </c>
      <c r="K7" s="5">
        <f t="shared" si="1"/>
        <v>550</v>
      </c>
      <c r="L7" s="5">
        <f t="shared" si="1"/>
        <v>550</v>
      </c>
      <c r="M7" s="5">
        <f t="shared" si="1"/>
        <v>550</v>
      </c>
      <c r="N7" s="5">
        <f t="shared" si="1"/>
        <v>550</v>
      </c>
      <c r="O7" s="5">
        <f t="shared" ref="O7" si="2">O3-O4-O5-O6</f>
        <v>1030</v>
      </c>
    </row>
    <row r="8" spans="1:18" x14ac:dyDescent="0.25">
      <c r="A8" s="3" t="s">
        <v>28</v>
      </c>
      <c r="B8" s="5"/>
      <c r="C8" s="7">
        <f t="shared" ref="C8:O8" si="3">C7*$B$15</f>
        <v>115.5</v>
      </c>
      <c r="D8" s="7">
        <f t="shared" si="3"/>
        <v>115.5</v>
      </c>
      <c r="E8" s="7">
        <f t="shared" si="3"/>
        <v>115.5</v>
      </c>
      <c r="F8" s="7">
        <f t="shared" si="3"/>
        <v>115.5</v>
      </c>
      <c r="G8" s="7">
        <f t="shared" si="3"/>
        <v>115.5</v>
      </c>
      <c r="H8" s="7">
        <f t="shared" si="3"/>
        <v>115.5</v>
      </c>
      <c r="I8" s="7">
        <f t="shared" si="3"/>
        <v>115.5</v>
      </c>
      <c r="J8" s="7">
        <f t="shared" si="3"/>
        <v>115.5</v>
      </c>
      <c r="K8" s="7">
        <f t="shared" si="3"/>
        <v>115.5</v>
      </c>
      <c r="L8" s="7">
        <f t="shared" si="3"/>
        <v>115.5</v>
      </c>
      <c r="M8" s="7">
        <f t="shared" si="3"/>
        <v>115.5</v>
      </c>
      <c r="N8" s="7">
        <f t="shared" si="3"/>
        <v>115.5</v>
      </c>
      <c r="O8" s="7">
        <f t="shared" si="3"/>
        <v>216.29999999999998</v>
      </c>
    </row>
    <row r="9" spans="1:18" x14ac:dyDescent="0.25">
      <c r="A9" s="3" t="s">
        <v>6</v>
      </c>
      <c r="B9" s="5"/>
      <c r="C9" s="5">
        <f>C7-C8</f>
        <v>434.5</v>
      </c>
      <c r="D9" s="5">
        <f t="shared" ref="D9:N9" si="4">D7-D8</f>
        <v>434.5</v>
      </c>
      <c r="E9" s="5">
        <f t="shared" si="4"/>
        <v>434.5</v>
      </c>
      <c r="F9" s="5">
        <f t="shared" si="4"/>
        <v>434.5</v>
      </c>
      <c r="G9" s="5">
        <f t="shared" si="4"/>
        <v>434.5</v>
      </c>
      <c r="H9" s="5">
        <f t="shared" si="4"/>
        <v>434.5</v>
      </c>
      <c r="I9" s="5">
        <f t="shared" si="4"/>
        <v>434.5</v>
      </c>
      <c r="J9" s="5">
        <f t="shared" si="4"/>
        <v>434.5</v>
      </c>
      <c r="K9" s="5">
        <f t="shared" si="4"/>
        <v>434.5</v>
      </c>
      <c r="L9" s="5">
        <f t="shared" si="4"/>
        <v>434.5</v>
      </c>
      <c r="M9" s="5">
        <f t="shared" si="4"/>
        <v>434.5</v>
      </c>
      <c r="N9" s="5">
        <f t="shared" si="4"/>
        <v>434.5</v>
      </c>
      <c r="O9" s="5">
        <f t="shared" ref="O9" si="5">O7-O8</f>
        <v>813.7</v>
      </c>
    </row>
    <row r="10" spans="1:18" x14ac:dyDescent="0.25">
      <c r="A10" s="3" t="s">
        <v>29</v>
      </c>
      <c r="B10" s="7"/>
      <c r="C10" s="7">
        <f t="shared" ref="C10:O10" si="6">C9+C6</f>
        <v>884.5</v>
      </c>
      <c r="D10" s="7">
        <f t="shared" si="6"/>
        <v>884.5</v>
      </c>
      <c r="E10" s="7">
        <f t="shared" si="6"/>
        <v>884.5</v>
      </c>
      <c r="F10" s="7">
        <f t="shared" si="6"/>
        <v>884.5</v>
      </c>
      <c r="G10" s="7">
        <f t="shared" si="6"/>
        <v>884.5</v>
      </c>
      <c r="H10" s="7">
        <f t="shared" si="6"/>
        <v>884.5</v>
      </c>
      <c r="I10" s="7">
        <f t="shared" si="6"/>
        <v>884.5</v>
      </c>
      <c r="J10" s="7">
        <f t="shared" si="6"/>
        <v>884.5</v>
      </c>
      <c r="K10" s="7">
        <f t="shared" si="6"/>
        <v>884.5</v>
      </c>
      <c r="L10" s="7">
        <f t="shared" si="6"/>
        <v>884.5</v>
      </c>
      <c r="M10" s="7">
        <f t="shared" si="6"/>
        <v>884.5</v>
      </c>
      <c r="N10" s="7">
        <f t="shared" si="6"/>
        <v>884.5</v>
      </c>
      <c r="O10" s="7">
        <f t="shared" si="6"/>
        <v>813.7</v>
      </c>
    </row>
    <row r="11" spans="1:18" s="3" customFormat="1" x14ac:dyDescent="0.25">
      <c r="A11" s="3" t="s">
        <v>41</v>
      </c>
      <c r="B11" s="16"/>
      <c r="C11" s="16"/>
      <c r="D11" s="16"/>
      <c r="E11" s="16"/>
      <c r="F11" s="16"/>
      <c r="G11" s="16"/>
      <c r="H11" s="16"/>
      <c r="I11" s="16"/>
      <c r="J11" s="16"/>
      <c r="K11" s="16"/>
      <c r="L11" s="16"/>
      <c r="M11" s="16"/>
      <c r="N11" s="16">
        <f>O10/(B16-B14)</f>
        <v>9041.1111111111113</v>
      </c>
      <c r="O11" s="16"/>
    </row>
    <row r="12" spans="1:18" x14ac:dyDescent="0.25">
      <c r="A12" s="3" t="s">
        <v>30</v>
      </c>
      <c r="B12" s="5">
        <f>B2+B10+B11</f>
        <v>-5400</v>
      </c>
      <c r="C12" s="5">
        <f t="shared" ref="C12:N12" si="7">C2+C10+C11</f>
        <v>884.5</v>
      </c>
      <c r="D12" s="5">
        <f t="shared" si="7"/>
        <v>884.5</v>
      </c>
      <c r="E12" s="5">
        <f t="shared" si="7"/>
        <v>884.5</v>
      </c>
      <c r="F12" s="5">
        <f t="shared" si="7"/>
        <v>884.5</v>
      </c>
      <c r="G12" s="5">
        <f t="shared" si="7"/>
        <v>884.5</v>
      </c>
      <c r="H12" s="5">
        <f t="shared" si="7"/>
        <v>884.5</v>
      </c>
      <c r="I12" s="5">
        <f t="shared" si="7"/>
        <v>884.5</v>
      </c>
      <c r="J12" s="5">
        <f t="shared" si="7"/>
        <v>884.5</v>
      </c>
      <c r="K12" s="5">
        <f t="shared" si="7"/>
        <v>884.5</v>
      </c>
      <c r="L12" s="5">
        <f t="shared" si="7"/>
        <v>884.5</v>
      </c>
      <c r="M12" s="5">
        <f t="shared" si="7"/>
        <v>884.5</v>
      </c>
      <c r="N12" s="5">
        <f t="shared" si="7"/>
        <v>9925.6111111111113</v>
      </c>
      <c r="O12" s="5"/>
    </row>
    <row r="13" spans="1:18" x14ac:dyDescent="0.25">
      <c r="A13" s="3"/>
      <c r="B13" s="3"/>
      <c r="C13" s="3"/>
      <c r="D13" s="3"/>
      <c r="E13" s="3"/>
      <c r="F13" s="3"/>
      <c r="G13" s="3"/>
      <c r="H13" s="3"/>
      <c r="I13" s="3"/>
      <c r="J13" s="3"/>
      <c r="K13" s="3"/>
      <c r="L13" s="3"/>
      <c r="M13" s="3"/>
      <c r="N13" s="3"/>
    </row>
    <row r="14" spans="1:18" s="3" customFormat="1" x14ac:dyDescent="0.25">
      <c r="A14" s="3" t="s">
        <v>38</v>
      </c>
      <c r="B14" s="17">
        <v>0.03</v>
      </c>
    </row>
    <row r="15" spans="1:18" x14ac:dyDescent="0.25">
      <c r="A15" s="3" t="s">
        <v>3</v>
      </c>
      <c r="B15" s="4">
        <v>0.21</v>
      </c>
      <c r="C15" s="3"/>
      <c r="D15" s="3"/>
      <c r="E15" s="3"/>
      <c r="F15" s="3"/>
      <c r="G15" s="3"/>
      <c r="H15" s="3"/>
      <c r="I15" s="3"/>
      <c r="J15" s="3"/>
      <c r="K15" s="3"/>
      <c r="L15" s="3"/>
      <c r="M15" s="3"/>
      <c r="N15" s="3"/>
    </row>
    <row r="16" spans="1:18" x14ac:dyDescent="0.25">
      <c r="A16" s="3" t="s">
        <v>31</v>
      </c>
      <c r="B16" s="18">
        <v>0.12</v>
      </c>
      <c r="C16" s="3"/>
      <c r="D16" s="3"/>
      <c r="E16" s="3"/>
      <c r="F16" s="3"/>
      <c r="G16" s="3"/>
      <c r="H16" s="3"/>
      <c r="I16" s="3"/>
      <c r="J16" s="3"/>
      <c r="K16" s="3"/>
      <c r="L16" s="3"/>
      <c r="M16" s="3"/>
      <c r="N16" s="3"/>
    </row>
    <row r="17" spans="1:14" x14ac:dyDescent="0.25">
      <c r="A17" s="3" t="s">
        <v>25</v>
      </c>
      <c r="B17" s="14">
        <v>0.8125</v>
      </c>
      <c r="C17" s="3" t="s">
        <v>32</v>
      </c>
      <c r="D17" s="3"/>
      <c r="E17" s="3"/>
      <c r="F17" s="3"/>
      <c r="G17" s="3"/>
      <c r="H17" s="3"/>
      <c r="I17" s="3"/>
      <c r="J17" s="3"/>
      <c r="K17" s="3"/>
      <c r="L17" s="3"/>
      <c r="M17" s="3"/>
      <c r="N17" s="3"/>
    </row>
    <row r="18" spans="1:14" x14ac:dyDescent="0.25">
      <c r="A18" s="3" t="s">
        <v>4</v>
      </c>
      <c r="B18" s="13">
        <f>NPV(B16,C12:N12)+B12</f>
        <v>2399.5520371890561</v>
      </c>
      <c r="C18" s="3"/>
      <c r="D18" s="3"/>
      <c r="E18" s="3"/>
      <c r="F18" s="3"/>
      <c r="G18" s="3"/>
      <c r="H18" s="3"/>
      <c r="I18" s="3"/>
      <c r="J18" s="3"/>
      <c r="K18" s="3"/>
      <c r="L18" s="3"/>
      <c r="M18" s="3"/>
      <c r="N18" s="3"/>
    </row>
    <row r="19" spans="1:14" x14ac:dyDescent="0.25">
      <c r="A19" s="3" t="s">
        <v>40</v>
      </c>
      <c r="B19" s="15">
        <f>IRR(B12:O12)</f>
        <v>0.18276909853157153</v>
      </c>
      <c r="C19" s="3"/>
      <c r="D19" s="3"/>
      <c r="E19" s="3"/>
      <c r="F19" s="3"/>
      <c r="G19" s="3"/>
      <c r="H19" s="3"/>
      <c r="I19" s="3"/>
      <c r="J19" s="3"/>
      <c r="K19" s="3"/>
      <c r="L19" s="3"/>
      <c r="M19" s="3"/>
      <c r="N19" s="3"/>
    </row>
    <row r="20" spans="1:14" s="3" customFormat="1" x14ac:dyDescent="0.25"/>
    <row r="21" spans="1:14" x14ac:dyDescent="0.25">
      <c r="A21" s="3"/>
      <c r="B21" s="3"/>
      <c r="C21" s="3"/>
      <c r="D21" s="3"/>
      <c r="E21" s="3"/>
      <c r="F21" s="3"/>
      <c r="G21" s="3"/>
      <c r="H21" s="3"/>
      <c r="I21" s="3"/>
      <c r="J21" s="3"/>
      <c r="K21" s="3"/>
      <c r="L21" s="3"/>
      <c r="M21" s="3"/>
      <c r="N21" s="3"/>
    </row>
    <row r="22" spans="1:14" x14ac:dyDescent="0.25">
      <c r="A22" s="1" t="s">
        <v>33</v>
      </c>
      <c r="B22" s="11" t="s">
        <v>35</v>
      </c>
      <c r="C22" s="11" t="s">
        <v>1</v>
      </c>
      <c r="D22" s="11" t="s">
        <v>2</v>
      </c>
      <c r="E22" s="3"/>
      <c r="F22" s="3"/>
      <c r="G22" s="3"/>
      <c r="H22" s="3"/>
      <c r="I22" s="3"/>
      <c r="J22" s="3"/>
      <c r="K22" s="3"/>
      <c r="L22" s="3"/>
      <c r="M22" s="3"/>
      <c r="N22" s="3"/>
    </row>
    <row r="23" spans="1:14" x14ac:dyDescent="0.25">
      <c r="A23" s="3" t="s">
        <v>34</v>
      </c>
      <c r="B23" s="10">
        <v>-6200</v>
      </c>
      <c r="C23" s="10">
        <v>-5400</v>
      </c>
      <c r="D23" s="10">
        <v>-5000</v>
      </c>
      <c r="E23" s="3"/>
      <c r="F23" s="3"/>
      <c r="G23" s="3"/>
      <c r="H23" s="3"/>
      <c r="I23" s="3"/>
      <c r="J23" s="3"/>
      <c r="K23" s="3"/>
      <c r="L23" s="3"/>
      <c r="M23" s="3"/>
      <c r="N23" s="3"/>
    </row>
    <row r="24" spans="1:14" x14ac:dyDescent="0.25">
      <c r="A24" s="3" t="s">
        <v>0</v>
      </c>
      <c r="B24" s="10">
        <v>14000</v>
      </c>
      <c r="C24" s="10">
        <v>16000</v>
      </c>
      <c r="D24" s="10">
        <v>18000</v>
      </c>
      <c r="E24" s="3"/>
      <c r="F24" s="3"/>
      <c r="G24" s="3"/>
      <c r="H24" s="3"/>
      <c r="I24" s="3"/>
      <c r="J24" s="3"/>
      <c r="K24" s="3"/>
      <c r="L24" s="3"/>
      <c r="M24" s="3"/>
      <c r="N24" s="3"/>
    </row>
    <row r="25" spans="1:14" x14ac:dyDescent="0.25">
      <c r="A25" s="3" t="s">
        <v>25</v>
      </c>
      <c r="B25" s="4">
        <v>0.83</v>
      </c>
      <c r="C25" s="6">
        <v>0.8125</v>
      </c>
      <c r="D25" s="4">
        <v>0.8</v>
      </c>
      <c r="E25" s="3"/>
      <c r="F25" s="3"/>
      <c r="G25" s="3"/>
      <c r="H25" s="3"/>
      <c r="I25" s="3"/>
      <c r="J25" s="3"/>
      <c r="K25" s="3"/>
      <c r="L25" s="3"/>
      <c r="M25" s="3"/>
      <c r="N25" s="3"/>
    </row>
    <row r="26" spans="1:14" x14ac:dyDescent="0.25">
      <c r="A26" s="3" t="s">
        <v>26</v>
      </c>
      <c r="B26" s="10">
        <v>2100</v>
      </c>
      <c r="C26" s="10">
        <v>2000</v>
      </c>
      <c r="D26" s="10">
        <v>1900</v>
      </c>
      <c r="E26" s="3"/>
      <c r="F26" s="3"/>
      <c r="G26" s="3"/>
      <c r="H26" s="3"/>
      <c r="I26" s="3"/>
      <c r="J26" s="3"/>
      <c r="K26" s="3"/>
      <c r="L26" s="3"/>
      <c r="M26" s="3"/>
      <c r="N26" s="3"/>
    </row>
    <row r="27" spans="1:14" x14ac:dyDescent="0.25">
      <c r="A27" t="s">
        <v>38</v>
      </c>
      <c r="B27" s="4">
        <v>0.01</v>
      </c>
      <c r="C27" s="4">
        <v>0.02</v>
      </c>
      <c r="D27" s="4">
        <v>0.03</v>
      </c>
    </row>
  </sheetData>
  <pageMargins left="0.7" right="0.7" top="0.75" bottom="0.75" header="0.3" footer="0.3"/>
  <pageSetup scale="86" orientation="landscape" r:id="rId1"/>
  <ignoredErrors>
    <ignoredError sqref="C4"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Monte Carlo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wreese</dc:creator>
  <cp:lastModifiedBy>wreese</cp:lastModifiedBy>
  <cp:lastPrinted>2012-05-30T19:00:27Z</cp:lastPrinted>
  <dcterms:created xsi:type="dcterms:W3CDTF">2012-05-29T21:57:10Z</dcterms:created>
  <dcterms:modified xsi:type="dcterms:W3CDTF">2019-03-25T17:40:12Z</dcterms:modified>
</cp:coreProperties>
</file>